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cottl\Documents\"/>
    </mc:Choice>
  </mc:AlternateContent>
  <xr:revisionPtr revIDLastSave="0" documentId="8_{6443EBAF-4F80-440E-8DC6-C631DE95B874}" xr6:coauthVersionLast="45" xr6:coauthVersionMax="45" xr10:uidLastSave="{00000000-0000-0000-0000-000000000000}"/>
  <workbookProtection workbookAlgorithmName="SHA-512" workbookHashValue="0kmtt53aH+mECghxiBJHkec7i2nBycAeCqBWiNyEdrGmM2rxeBvewoVOuASmoYQbeZKXJs7Xggy/POxUqKqJWQ==" workbookSaltValue="B/UBdNZZEu/LaV+sDYpDPQ==" workbookSpinCount="100000" lockStructure="1"/>
  <bookViews>
    <workbookView xWindow="-110" yWindow="-110" windowWidth="19420" windowHeight="10420" tabRatio="868" xr2:uid="{D8AA57AE-D341-477F-9206-8F1082555417}"/>
  </bookViews>
  <sheets>
    <sheet name="Information" sheetId="2" r:id="rId1"/>
    <sheet name="Workforce" sheetId="1" r:id="rId2"/>
    <sheet name="Energy GHG Water Waste" sheetId="3" r:id="rId3"/>
    <sheet name="Health and Safety" sheetId="4" r:id="rId4"/>
    <sheet name="Community Investment"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2" i="3" l="1"/>
  <c r="E80" i="3"/>
  <c r="C80" i="3"/>
  <c r="E79" i="3"/>
  <c r="D79" i="3"/>
  <c r="C79" i="3"/>
  <c r="E72" i="3"/>
  <c r="D72" i="3"/>
  <c r="D78" i="3" s="1"/>
  <c r="C67" i="3"/>
  <c r="D67" i="3" s="1"/>
  <c r="C66" i="3"/>
  <c r="B66" i="3"/>
  <c r="D65" i="3"/>
  <c r="D64" i="3"/>
  <c r="D63" i="3"/>
  <c r="D61" i="3"/>
  <c r="D60" i="3"/>
  <c r="D56" i="3"/>
  <c r="E56" i="3" s="1"/>
  <c r="D55" i="3"/>
  <c r="E55" i="3" s="1"/>
  <c r="D53" i="3"/>
  <c r="E53" i="3" s="1"/>
  <c r="H50" i="3"/>
  <c r="H49" i="3"/>
  <c r="E49" i="3"/>
  <c r="D49" i="3"/>
  <c r="C49" i="3"/>
  <c r="B48" i="3"/>
  <c r="H47" i="3"/>
  <c r="D47" i="3"/>
  <c r="C47" i="3"/>
  <c r="E46" i="3"/>
  <c r="D46" i="3"/>
  <c r="C46" i="3"/>
  <c r="I44" i="3"/>
  <c r="H44" i="3"/>
  <c r="I43" i="3"/>
  <c r="H43" i="3"/>
  <c r="D40" i="3"/>
  <c r="C40" i="3"/>
  <c r="D38" i="3"/>
  <c r="C38" i="3"/>
  <c r="I37" i="3"/>
  <c r="H37" i="3"/>
  <c r="E19" i="3" s="1"/>
  <c r="H18" i="3" s="1"/>
  <c r="D37" i="3"/>
  <c r="C37" i="3"/>
  <c r="I36" i="3"/>
  <c r="H36" i="3"/>
  <c r="D35" i="3"/>
  <c r="D36" i="3" s="1"/>
  <c r="C35" i="3"/>
  <c r="C36" i="3" s="1"/>
  <c r="D33" i="3"/>
  <c r="C33" i="3"/>
  <c r="D32" i="3"/>
  <c r="C32" i="3"/>
  <c r="D31" i="3"/>
  <c r="C31" i="3"/>
  <c r="C26" i="3"/>
  <c r="C27" i="3" s="1"/>
  <c r="B26" i="3"/>
  <c r="H24" i="3"/>
  <c r="I23" i="3"/>
  <c r="H23" i="3"/>
  <c r="E23" i="3"/>
  <c r="H22" i="3" s="1"/>
  <c r="D23" i="3"/>
  <c r="E22" i="3"/>
  <c r="H21" i="3" s="1"/>
  <c r="D22" i="3"/>
  <c r="E21" i="3"/>
  <c r="D21" i="3"/>
  <c r="H20" i="3"/>
  <c r="E20" i="3"/>
  <c r="H19" i="3" s="1"/>
  <c r="D20" i="3"/>
  <c r="I19" i="3"/>
  <c r="I18" i="3"/>
  <c r="E18" i="3"/>
  <c r="H17" i="3" s="1"/>
  <c r="D18" i="3"/>
  <c r="I17" i="3"/>
  <c r="E17" i="3"/>
  <c r="H16" i="3" s="1"/>
  <c r="D17" i="3"/>
  <c r="H13" i="3"/>
  <c r="I13" i="3"/>
  <c r="B11" i="3"/>
  <c r="B15" i="3" s="1"/>
  <c r="B27" i="3" s="1"/>
  <c r="H10" i="3"/>
  <c r="H9" i="3"/>
  <c r="I8" i="3"/>
  <c r="I22" i="3" s="1"/>
  <c r="E8" i="3"/>
  <c r="H8" i="3" s="1"/>
  <c r="D8" i="3"/>
  <c r="I7" i="3"/>
  <c r="I21" i="3" s="1"/>
  <c r="E7" i="3"/>
  <c r="H7" i="3" s="1"/>
  <c r="D7" i="3"/>
  <c r="I6" i="3"/>
  <c r="I20" i="3" s="1"/>
  <c r="E6" i="3"/>
  <c r="H6" i="3" s="1"/>
  <c r="D6" i="3"/>
  <c r="I5" i="3"/>
  <c r="E5" i="3"/>
  <c r="H5" i="3" s="1"/>
  <c r="D5" i="3"/>
  <c r="I4" i="3"/>
  <c r="I16" i="3" s="1"/>
  <c r="E4" i="3"/>
  <c r="H4" i="3" s="1"/>
  <c r="D4" i="3"/>
  <c r="D54" i="3" l="1"/>
  <c r="E54" i="3" s="1"/>
  <c r="D19" i="3"/>
  <c r="D26" i="3" s="1"/>
  <c r="H48" i="3"/>
  <c r="D11" i="3"/>
  <c r="E37" i="3"/>
  <c r="E33" i="3"/>
  <c r="E38" i="3"/>
  <c r="D48" i="3"/>
  <c r="H11" i="3"/>
  <c r="H25" i="3"/>
  <c r="E32" i="3"/>
  <c r="E11" i="3"/>
  <c r="E26" i="3"/>
  <c r="C48" i="3"/>
  <c r="D66" i="3"/>
  <c r="E31" i="3"/>
  <c r="E36" i="3"/>
  <c r="E35" i="3"/>
  <c r="H26" i="3" l="1"/>
  <c r="E27" i="3"/>
  <c r="D27" i="3"/>
  <c r="E47" i="3" l="1"/>
  <c r="E48" i="3" s="1"/>
</calcChain>
</file>

<file path=xl/sharedStrings.xml><?xml version="1.0" encoding="utf-8"?>
<sst xmlns="http://schemas.openxmlformats.org/spreadsheetml/2006/main" count="316" uniqueCount="196">
  <si>
    <t>Employment Type by Gender</t>
  </si>
  <si>
    <t>Female</t>
  </si>
  <si>
    <t>Male</t>
  </si>
  <si>
    <t>Casual Staff</t>
  </si>
  <si>
    <t>Fixed Term Full Time</t>
  </si>
  <si>
    <t>Fixed Term Part Time</t>
  </si>
  <si>
    <t>Permanent Full-Time</t>
  </si>
  <si>
    <t>Permanent Part-Time</t>
  </si>
  <si>
    <t>Board of Directors by Age &amp; Gender</t>
  </si>
  <si>
    <t>Under 30 years</t>
  </si>
  <si>
    <t>30-50 years</t>
  </si>
  <si>
    <t>Over 50 years</t>
  </si>
  <si>
    <t>Total</t>
  </si>
  <si>
    <t>New South Wales</t>
  </si>
  <si>
    <t>Queensland</t>
  </si>
  <si>
    <t>Victoria</t>
  </si>
  <si>
    <t>Western Australia</t>
  </si>
  <si>
    <t>Absenteeism (%)</t>
  </si>
  <si>
    <t>NSW</t>
  </si>
  <si>
    <t>QLD</t>
  </si>
  <si>
    <t>VIC</t>
  </si>
  <si>
    <t>WA</t>
  </si>
  <si>
    <t>Mirvac (Total)</t>
  </si>
  <si>
    <t>Absenteeism Rate</t>
  </si>
  <si>
    <t>Parental Leave Return</t>
  </si>
  <si>
    <t>Entitled to parental leave %</t>
  </si>
  <si>
    <t>&gt;6 month continuous service for permanent employees</t>
  </si>
  <si>
    <t>Return to work rate (%)</t>
  </si>
  <si>
    <t>Mirvac offers 20 weeks paid parental leave for primary carers and 4 weeks paid parental leave for secondary carers for all permanent employees with more than 6 months continuous service.</t>
  </si>
  <si>
    <t>Gender Breakdown</t>
  </si>
  <si>
    <t>Mirvac Group</t>
  </si>
  <si>
    <t>Mirvac Board</t>
  </si>
  <si>
    <t xml:space="preserve">Male </t>
  </si>
  <si>
    <t>Staff Turnover</t>
  </si>
  <si>
    <t>Gender Pay Gap</t>
  </si>
  <si>
    <t>Voluntary Turnover</t>
  </si>
  <si>
    <t>Period</t>
  </si>
  <si>
    <t>Like-for-like Gender Pay Gap</t>
  </si>
  <si>
    <t>2016-17</t>
  </si>
  <si>
    <t>2017-18</t>
  </si>
  <si>
    <t>2018-19</t>
  </si>
  <si>
    <t>Mirvac is compliant with the Workplace Gender Equality Agency's reporting requirements</t>
  </si>
  <si>
    <t>Level from CEO</t>
  </si>
  <si>
    <t>State Total</t>
  </si>
  <si>
    <t>1 level from CEO</t>
  </si>
  <si>
    <t>2 levels from CEO</t>
  </si>
  <si>
    <t>3 levels from CEO</t>
  </si>
  <si>
    <t>5 levels from CEO</t>
  </si>
  <si>
    <t>6 &amp; above levels from CEO</t>
  </si>
  <si>
    <t>4 levels from CEO</t>
  </si>
  <si>
    <t>Staff on Collective Bargaining Agreement</t>
  </si>
  <si>
    <t>CEO</t>
  </si>
  <si>
    <t>On an agreement</t>
  </si>
  <si>
    <t>Not on an agreement</t>
  </si>
  <si>
    <t>FY20</t>
  </si>
  <si>
    <t>-</t>
  </si>
  <si>
    <t>2019-20</t>
  </si>
  <si>
    <t>submission in progress</t>
  </si>
  <si>
    <t>Mirvac Senior Executive Mngr</t>
  </si>
  <si>
    <t>Access to Flexibility</t>
  </si>
  <si>
    <t>On parental leave during FY20</t>
  </si>
  <si>
    <t>Staff Engagement</t>
  </si>
  <si>
    <t>Engagement Score</t>
  </si>
  <si>
    <t>Employment by Region &amp; Gender</t>
  </si>
  <si>
    <t>Formal Flexibility Arrangement</t>
  </si>
  <si>
    <t>Informal Flexibility Arrangement</t>
  </si>
  <si>
    <t>Actual Return to work</t>
  </si>
  <si>
    <t>Planned Return to work (FY20)</t>
  </si>
  <si>
    <t xml:space="preserve"> - provide consistently clear guidance around earnings; and</t>
  </si>
  <si>
    <t xml:space="preserve"> - transparently report on inclusive growth (value returned to our communities, our planet, and our securityholders)</t>
  </si>
  <si>
    <t>This toolkit has been prepared as part of our annual sustainability reporting process. It contains additional detail over and above that in the annual report for key metrics, so that our performance against our commitments in This Changes Everything can be measured. For all metrics (except workforce), the past four years data is provided for trending purposes.</t>
  </si>
  <si>
    <r>
      <t xml:space="preserve">Figures </t>
    </r>
    <r>
      <rPr>
        <b/>
        <sz val="11"/>
        <color rgb="FFC00000"/>
        <rFont val="Calibri"/>
        <family val="2"/>
        <scheme val="minor"/>
      </rPr>
      <t>in red</t>
    </r>
    <r>
      <rPr>
        <sz val="11"/>
        <color theme="1"/>
        <rFont val="Calibri"/>
        <family val="2"/>
        <scheme val="minor"/>
      </rPr>
      <t xml:space="preserve"> text have been assured by PwC. Further details on the assurance provided in the PWC assurance letter.</t>
    </r>
  </si>
  <si>
    <r>
      <t>GHG Emission (tCO</t>
    </r>
    <r>
      <rPr>
        <b/>
        <vertAlign val="subscript"/>
        <sz val="11"/>
        <color theme="0"/>
        <rFont val="Calibri"/>
        <family val="2"/>
        <scheme val="minor"/>
      </rPr>
      <t>2</t>
    </r>
    <r>
      <rPr>
        <b/>
        <sz val="11"/>
        <color theme="0"/>
        <rFont val="Calibri"/>
        <family val="2"/>
        <scheme val="minor"/>
      </rPr>
      <t>-e)</t>
    </r>
  </si>
  <si>
    <t>FY13</t>
  </si>
  <si>
    <t>FY18</t>
  </si>
  <si>
    <t>FY19</t>
  </si>
  <si>
    <r>
      <t>FY20 (tCO</t>
    </r>
    <r>
      <rPr>
        <b/>
        <vertAlign val="subscript"/>
        <sz val="11"/>
        <color theme="0"/>
        <rFont val="Calibri"/>
        <family val="2"/>
        <scheme val="minor"/>
      </rPr>
      <t>2</t>
    </r>
    <r>
      <rPr>
        <b/>
        <sz val="11"/>
        <color theme="0"/>
        <rFont val="Calibri"/>
        <family val="2"/>
        <scheme val="minor"/>
      </rPr>
      <t>-e)</t>
    </r>
  </si>
  <si>
    <t>FY20 Data Source</t>
  </si>
  <si>
    <t>Units</t>
  </si>
  <si>
    <t>Scope 1</t>
  </si>
  <si>
    <t>Natural gas</t>
  </si>
  <si>
    <t>GJ</t>
  </si>
  <si>
    <t>Refrigerants</t>
  </si>
  <si>
    <t>kg</t>
  </si>
  <si>
    <t>Diesel</t>
  </si>
  <si>
    <t>L</t>
  </si>
  <si>
    <t>Petrol</t>
  </si>
  <si>
    <t>LPG</t>
  </si>
  <si>
    <t>Kerosene</t>
  </si>
  <si>
    <t xml:space="preserve">L </t>
  </si>
  <si>
    <t>Wood</t>
  </si>
  <si>
    <t>Total Scope 1</t>
  </si>
  <si>
    <t>Sub-total</t>
  </si>
  <si>
    <t>Scope 2</t>
  </si>
  <si>
    <t>Electricity (location based)</t>
  </si>
  <si>
    <t>Electricity (Market Based)</t>
  </si>
  <si>
    <t>kWh</t>
  </si>
  <si>
    <t>Electricity (Market based)</t>
  </si>
  <si>
    <t>Total scope 1 &amp; 2</t>
  </si>
  <si>
    <t>Scope 3</t>
  </si>
  <si>
    <t>Electricity</t>
  </si>
  <si>
    <t>Travel</t>
  </si>
  <si>
    <t>km</t>
  </si>
  <si>
    <t>Waste</t>
  </si>
  <si>
    <t>T</t>
  </si>
  <si>
    <t>Total Scope 3</t>
  </si>
  <si>
    <t>Total scope 1, 2 &amp; 3</t>
  </si>
  <si>
    <t>Figure 79.1</t>
  </si>
  <si>
    <r>
      <t>Energy Intensity (GJ/m</t>
    </r>
    <r>
      <rPr>
        <b/>
        <vertAlign val="superscript"/>
        <sz val="11"/>
        <color theme="1"/>
        <rFont val="Calibri"/>
        <family val="2"/>
        <scheme val="minor"/>
      </rPr>
      <t>2</t>
    </r>
    <r>
      <rPr>
        <b/>
        <sz val="11"/>
        <color theme="1"/>
        <rFont val="Calibri"/>
        <family val="2"/>
        <scheme val="minor"/>
      </rPr>
      <t>)</t>
    </r>
  </si>
  <si>
    <t>FY13 Baseline</t>
  </si>
  <si>
    <t>% Change</t>
  </si>
  <si>
    <t>Travel Impacts</t>
  </si>
  <si>
    <t>kms</t>
  </si>
  <si>
    <t>Office &amp; Industrial</t>
  </si>
  <si>
    <t>Flight emissions 2014</t>
  </si>
  <si>
    <t>Retail</t>
  </si>
  <si>
    <t>Flight emissions 2015</t>
  </si>
  <si>
    <t>Flight emissions 2016</t>
  </si>
  <si>
    <r>
      <t>Carbon Intensity (CO</t>
    </r>
    <r>
      <rPr>
        <b/>
        <vertAlign val="subscript"/>
        <sz val="11"/>
        <color theme="1"/>
        <rFont val="Calibri"/>
        <family val="2"/>
        <scheme val="minor"/>
      </rPr>
      <t>2</t>
    </r>
    <r>
      <rPr>
        <b/>
        <sz val="11"/>
        <color theme="1"/>
        <rFont val="Calibri"/>
        <family val="2"/>
        <scheme val="minor"/>
      </rPr>
      <t>/m</t>
    </r>
    <r>
      <rPr>
        <b/>
        <vertAlign val="superscript"/>
        <sz val="11"/>
        <color theme="1"/>
        <rFont val="Calibri"/>
        <family val="2"/>
        <scheme val="minor"/>
      </rPr>
      <t>2</t>
    </r>
    <r>
      <rPr>
        <b/>
        <sz val="11"/>
        <color theme="1"/>
        <rFont val="Calibri"/>
        <family val="2"/>
        <scheme val="minor"/>
      </rPr>
      <t>)</t>
    </r>
  </si>
  <si>
    <t>Flight emissions 2017</t>
  </si>
  <si>
    <t>Flight emissions 2018</t>
  </si>
  <si>
    <t>Office</t>
  </si>
  <si>
    <t>Flight emissions 2019</t>
  </si>
  <si>
    <t>Flight emissions 2020</t>
  </si>
  <si>
    <t>Car hire emissions 2014</t>
  </si>
  <si>
    <t>Construction</t>
  </si>
  <si>
    <t>Car hire emissions 2015</t>
  </si>
  <si>
    <t>Investment</t>
  </si>
  <si>
    <t>Area for intensity calculation</t>
  </si>
  <si>
    <t>Car hire emissions 2016</t>
  </si>
  <si>
    <t>(NLA for O&amp;I, GLA for Retail)</t>
  </si>
  <si>
    <t>Car hire emissions 2017</t>
  </si>
  <si>
    <t>Car hire emissions 2018</t>
  </si>
  <si>
    <t>Recycled</t>
  </si>
  <si>
    <t>Landfill</t>
  </si>
  <si>
    <t>Car hire emissions 2019</t>
  </si>
  <si>
    <t>Water Usage</t>
  </si>
  <si>
    <t>Car hire emissions 2020</t>
  </si>
  <si>
    <t>Total Water Usage (kL)</t>
  </si>
  <si>
    <t>Office and Industrial</t>
  </si>
  <si>
    <t>Energy Consumed Total</t>
  </si>
  <si>
    <t xml:space="preserve">Energy Consumed Net </t>
  </si>
  <si>
    <t>Non-potable (kL)</t>
  </si>
  <si>
    <t>Energy produced</t>
  </si>
  <si>
    <t>Renewable energy</t>
  </si>
  <si>
    <t>Water Intensity (L/m2)</t>
  </si>
  <si>
    <r>
      <t>Water Intensity (kL/m</t>
    </r>
    <r>
      <rPr>
        <b/>
        <vertAlign val="superscript"/>
        <sz val="11"/>
        <color theme="0"/>
        <rFont val="Calibri"/>
        <family val="2"/>
        <scheme val="minor"/>
      </rPr>
      <t>2</t>
    </r>
    <r>
      <rPr>
        <b/>
        <sz val="11"/>
        <color theme="0"/>
        <rFont val="Calibri"/>
        <family val="2"/>
        <scheme val="minor"/>
      </rPr>
      <t>)</t>
    </r>
  </si>
  <si>
    <t>% change</t>
  </si>
  <si>
    <t>Office &amp; Industrial and Retail</t>
  </si>
  <si>
    <t>Total Waste - tonnes</t>
  </si>
  <si>
    <t>Financial Year</t>
  </si>
  <si>
    <t>FY14</t>
  </si>
  <si>
    <t>FY15</t>
  </si>
  <si>
    <t>FY16</t>
  </si>
  <si>
    <t>FY17</t>
  </si>
  <si>
    <t>FY20 Waste by division %</t>
  </si>
  <si>
    <t xml:space="preserve">Investment </t>
  </si>
  <si>
    <t>Prescribed</t>
  </si>
  <si>
    <t>FY20 Waste by divisions</t>
  </si>
  <si>
    <t>Construction (t)</t>
  </si>
  <si>
    <t>% of Group Total</t>
  </si>
  <si>
    <t>Investment (t)</t>
  </si>
  <si>
    <t>General</t>
  </si>
  <si>
    <t>Recycling/waste diverted %</t>
  </si>
  <si>
    <t>Waste to landfill</t>
  </si>
  <si>
    <t>Significant spills</t>
  </si>
  <si>
    <t>EIFR</t>
  </si>
  <si>
    <t>Indicator</t>
  </si>
  <si>
    <t>Target</t>
  </si>
  <si>
    <r>
      <rPr>
        <b/>
        <sz val="11"/>
        <rFont val="Calibri"/>
        <family val="2"/>
        <scheme val="minor"/>
      </rPr>
      <t>Workplace culture</t>
    </r>
    <r>
      <rPr>
        <sz val="11"/>
        <rFont val="Calibri"/>
        <family val="2"/>
        <scheme val="minor"/>
      </rPr>
      <t xml:space="preserve">
Demonstrate commitment to HSE by active participation by senior executives (HSE leaders program). This requires each ELT member to log eight HSE related actions in each financial year. This year, ELT exceeded their target by 200%.</t>
    </r>
  </si>
  <si>
    <r>
      <rPr>
        <b/>
        <sz val="11"/>
        <rFont val="Calibri"/>
        <family val="2"/>
        <scheme val="minor"/>
      </rPr>
      <t>LTIFR</t>
    </r>
    <r>
      <rPr>
        <sz val="11"/>
        <rFont val="Calibri"/>
        <family val="2"/>
        <scheme val="minor"/>
      </rPr>
      <t xml:space="preserve"> </t>
    </r>
    <r>
      <rPr>
        <b/>
        <sz val="11"/>
        <rFont val="Calibri"/>
        <family val="2"/>
        <scheme val="minor"/>
      </rPr>
      <t>(Mirvac Group LTIFR (service providers + employees))</t>
    </r>
    <r>
      <rPr>
        <sz val="11"/>
        <rFont val="Calibri"/>
        <family val="2"/>
        <scheme val="minor"/>
      </rPr>
      <t xml:space="preserve">
Lost time injury frequency rate (LTIFR) is the method Mirvac uses to measure the impact of workplace related injuries on productive hours.</t>
    </r>
  </si>
  <si>
    <t>&lt;2</t>
  </si>
  <si>
    <r>
      <t xml:space="preserve">Incident reporting
</t>
    </r>
    <r>
      <rPr>
        <sz val="11"/>
        <rFont val="Calibri"/>
        <family val="2"/>
        <scheme val="minor"/>
      </rPr>
      <t>Promote timely reporting of workplace incidents.</t>
    </r>
  </si>
  <si>
    <t>31 hours</t>
  </si>
  <si>
    <t>17 hours</t>
  </si>
  <si>
    <t>14.3 hours</t>
  </si>
  <si>
    <t>21 hours</t>
  </si>
  <si>
    <t>14 hours</t>
  </si>
  <si>
    <t>&lt;24</t>
  </si>
  <si>
    <r>
      <rPr>
        <b/>
        <sz val="11"/>
        <rFont val="Calibri"/>
        <family val="2"/>
        <scheme val="minor"/>
      </rPr>
      <t xml:space="preserve">Workers compensation claim count
</t>
    </r>
    <r>
      <rPr>
        <sz val="11"/>
        <rFont val="Calibri"/>
        <family val="2"/>
        <scheme val="minor"/>
      </rPr>
      <t>The quantity of employee related compensation claims made against Mirvac in the financial year.</t>
    </r>
  </si>
  <si>
    <t>N/A</t>
  </si>
  <si>
    <r>
      <rPr>
        <b/>
        <sz val="11"/>
        <rFont val="Calibri"/>
        <family val="2"/>
        <scheme val="minor"/>
      </rPr>
      <t>Training (LTO completion)</t>
    </r>
    <r>
      <rPr>
        <sz val="11"/>
        <rFont val="Calibri"/>
        <family val="2"/>
        <scheme val="minor"/>
      </rPr>
      <t xml:space="preserve">
Provide induction training for new starters, transfers or relocations on Mirvac's minimum HSE requirements.</t>
    </r>
  </si>
  <si>
    <r>
      <t xml:space="preserve">Fatalities
</t>
    </r>
    <r>
      <rPr>
        <sz val="11"/>
        <rFont val="Calibri"/>
        <family val="2"/>
        <scheme val="minor"/>
      </rPr>
      <t>The number of fatal injuries sustained by the Mirvac workforce</t>
    </r>
  </si>
  <si>
    <t>19 hours</t>
  </si>
  <si>
    <t>Community Investment</t>
  </si>
  <si>
    <t>Community Investment ($million)</t>
  </si>
  <si>
    <t>Hours of support (hours)</t>
  </si>
  <si>
    <t>Value of staff time ($)</t>
  </si>
  <si>
    <t>Cash donations ($)</t>
  </si>
  <si>
    <t>Leverage ($)</t>
  </si>
  <si>
    <t xml:space="preserve">The LBG model helps businesses improve the measurement, management and reporting of their corporate community investment programs. It covers the full range of contributions (cash, time and in-kind donations as well as management costs) made to community causes. </t>
  </si>
  <si>
    <t>One of our commitments is to be a trusted partner, and some of our key milestones for this are to:</t>
  </si>
  <si>
    <t xml:space="preserve">In 2018 Mirvac refreshed its sustainability strategy, This Changes Everything, and set a target to triple our community investment by 2022 on an FY17 baseline. We hit that target three years early in FY19, reporting a total community investment of $16,139,531.  We exceeded this target due to more effect data capture and reporting and by identifying part of the cost of delivering community amenity above what is expected of us. </t>
  </si>
  <si>
    <r>
      <t xml:space="preserve">Figures </t>
    </r>
    <r>
      <rPr>
        <b/>
        <sz val="11"/>
        <color theme="9"/>
        <rFont val="Calibri"/>
        <family val="2"/>
        <scheme val="minor"/>
      </rPr>
      <t>in green</t>
    </r>
    <r>
      <rPr>
        <sz val="11"/>
        <color theme="1"/>
        <rFont val="Calibri"/>
        <family val="2"/>
        <scheme val="minor"/>
      </rPr>
      <t xml:space="preserve"> have been verified by the LBG Australia and New Zealand.</t>
    </r>
  </si>
  <si>
    <r>
      <t>In 2014, our sustainability strategy, This Changes Everything, took flight. We set some ambitious targets and we're proud of our achievements so far. When we refreshed our strategy in 2018, we focused on purpose a</t>
    </r>
    <r>
      <rPr>
        <sz val="11"/>
        <rFont val="Calibri"/>
        <family val="2"/>
        <scheme val="minor"/>
      </rPr>
      <t>nd materiality</t>
    </r>
    <r>
      <rPr>
        <sz val="11"/>
        <color theme="1"/>
        <rFont val="Calibri"/>
        <family val="2"/>
        <scheme val="minor"/>
      </rPr>
      <t xml:space="preserve">. We look at what matters most to Mirvac and our stakeholders so that we can drive even deeper results and deliver on our purpose to Reimagine Urban Life, sustainability. </t>
    </r>
  </si>
  <si>
    <t>Assured figures are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</si>
</sst>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quot;$&quot;#,##0.000;[Red]\-&quot;$&quot;#,##0.000"/>
    <numFmt numFmtId="169" formatCode="&quot;$&quot;#,##0"/>
  </numFmts>
  <fonts count="40" x14ac:knownFonts="1">
    <font>
      <sz val="11"/>
      <color theme="1"/>
      <name val="Calibri"/>
      <family val="2"/>
      <scheme val="minor"/>
    </font>
    <font>
      <sz val="11"/>
      <color theme="1"/>
      <name val="Calibri"/>
      <family val="2"/>
      <scheme val="minor"/>
    </font>
    <font>
      <sz val="14"/>
      <color theme="1"/>
      <name val="Roboto Light"/>
    </font>
    <font>
      <b/>
      <sz val="14"/>
      <color theme="1"/>
      <name val="Roboto Light"/>
    </font>
    <font>
      <b/>
      <sz val="14"/>
      <color theme="0"/>
      <name val="Roboto Light"/>
    </font>
    <font>
      <sz val="14"/>
      <color theme="0"/>
      <name val="Roboto Light"/>
    </font>
    <font>
      <b/>
      <i/>
      <sz val="14"/>
      <color theme="1"/>
      <name val="Roboto Light"/>
    </font>
    <font>
      <b/>
      <sz val="14"/>
      <color rgb="FFFF0000"/>
      <name val="Roboto Light"/>
    </font>
    <font>
      <i/>
      <sz val="20"/>
      <color theme="1"/>
      <name val="Roboto Light"/>
    </font>
    <font>
      <b/>
      <sz val="14"/>
      <name val="Roboto Light"/>
    </font>
    <font>
      <sz val="8"/>
      <name val="Calibri"/>
      <family val="2"/>
      <scheme val="minor"/>
    </font>
    <font>
      <i/>
      <sz val="14"/>
      <color theme="0" tint="-0.499984740745262"/>
      <name val="Roboto Light"/>
    </font>
    <font>
      <b/>
      <i/>
      <sz val="20"/>
      <color theme="1"/>
      <name val="Roboto"/>
    </font>
    <font>
      <i/>
      <sz val="20"/>
      <color theme="1"/>
      <name val="Roboto"/>
    </font>
    <font>
      <sz val="14"/>
      <color theme="1"/>
      <name val="Roboto"/>
    </font>
    <font>
      <b/>
      <sz val="14"/>
      <color theme="1"/>
      <name val="Roboto"/>
    </font>
    <font>
      <sz val="10"/>
      <color theme="1"/>
      <name val="Roboto Light"/>
    </font>
    <font>
      <i/>
      <sz val="10"/>
      <color theme="1"/>
      <name val="Roboto"/>
    </font>
    <font>
      <sz val="10"/>
      <color theme="1"/>
      <name val="Roboto"/>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C00000"/>
      <name val="Calibri"/>
      <family val="2"/>
      <scheme val="minor"/>
    </font>
    <font>
      <b/>
      <sz val="11"/>
      <color rgb="FFC00000"/>
      <name val="Calibri"/>
      <family val="2"/>
      <scheme val="minor"/>
    </font>
    <font>
      <sz val="10"/>
      <name val="Arial"/>
      <family val="2"/>
    </font>
    <font>
      <b/>
      <vertAlign val="subscript"/>
      <sz val="11"/>
      <color theme="0"/>
      <name val="Calibri"/>
      <family val="2"/>
      <scheme val="minor"/>
    </font>
    <font>
      <b/>
      <sz val="11"/>
      <name val="Calibri"/>
      <family val="2"/>
      <scheme val="minor"/>
    </font>
    <font>
      <b/>
      <vertAlign val="superscript"/>
      <sz val="11"/>
      <color theme="1"/>
      <name val="Calibri"/>
      <family val="2"/>
      <scheme val="minor"/>
    </font>
    <font>
      <b/>
      <vertAlign val="subscript"/>
      <sz val="11"/>
      <color theme="1"/>
      <name val="Calibri"/>
      <family val="2"/>
      <scheme val="minor"/>
    </font>
    <font>
      <b/>
      <vertAlign val="superscript"/>
      <sz val="11"/>
      <color theme="0"/>
      <name val="Calibri"/>
      <family val="2"/>
      <scheme val="minor"/>
    </font>
    <font>
      <sz val="11"/>
      <color indexed="9"/>
      <name val="Calibri"/>
      <family val="2"/>
    </font>
    <font>
      <b/>
      <sz val="11"/>
      <color indexed="9"/>
      <name val="Calibri"/>
      <family val="2"/>
      <scheme val="minor"/>
    </font>
    <font>
      <b/>
      <sz val="11"/>
      <color theme="9"/>
      <name val="Calibri"/>
      <family val="2"/>
      <scheme val="minor"/>
    </font>
    <font>
      <b/>
      <i/>
      <sz val="14"/>
      <color theme="1"/>
      <name val="Calibri"/>
      <family val="2"/>
      <scheme val="minor"/>
    </font>
    <font>
      <b/>
      <i/>
      <sz val="14"/>
      <name val="Calibri"/>
      <family val="2"/>
      <scheme val="minor"/>
    </font>
    <font>
      <b/>
      <sz val="14"/>
      <color rgb="FFC00000"/>
      <name val="Roboto Light"/>
    </font>
    <font>
      <i/>
      <sz val="18"/>
      <color rgb="FFC00000"/>
      <name val="Roboto"/>
    </font>
    <font>
      <sz val="14"/>
      <color rgb="FFC00000"/>
      <name val="Roboto Light"/>
    </font>
  </fonts>
  <fills count="14">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10"/>
      </patternFill>
    </fill>
    <fill>
      <patternFill patternType="solid">
        <fgColor indexed="36"/>
      </patternFill>
    </fill>
    <fill>
      <patternFill patternType="solid">
        <fgColor theme="4" tint="0.79998168889431442"/>
        <bgColor indexed="64"/>
      </patternFill>
    </fill>
    <fill>
      <patternFill patternType="solid">
        <fgColor rgb="FF002060"/>
        <bgColor indexed="64"/>
      </patternFill>
    </fill>
    <fill>
      <patternFill patternType="solid">
        <fgColor theme="3" tint="0.59999389629810485"/>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26" fillId="0" borderId="0" applyFon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9" fontId="26" fillId="0" borderId="0" applyFont="0" applyFill="0" applyBorder="0" applyAlignment="0" applyProtection="0"/>
  </cellStyleXfs>
  <cellXfs count="257">
    <xf numFmtId="0" fontId="0" fillId="0" borderId="0" xfId="0"/>
    <xf numFmtId="0" fontId="2" fillId="2" borderId="0" xfId="0" applyFont="1" applyFill="1"/>
    <xf numFmtId="0" fontId="3" fillId="2" borderId="0" xfId="0" applyFont="1" applyFill="1"/>
    <xf numFmtId="0" fontId="2" fillId="2" borderId="0" xfId="0" applyFont="1" applyFill="1" applyAlignment="1">
      <alignment wrapText="1"/>
    </xf>
    <xf numFmtId="0" fontId="7" fillId="2" borderId="0" xfId="0" applyFont="1" applyFill="1"/>
    <xf numFmtId="0" fontId="2" fillId="2" borderId="0" xfId="0" applyFont="1" applyFill="1" applyAlignment="1">
      <alignment vertical="center"/>
    </xf>
    <xf numFmtId="0" fontId="4" fillId="3" borderId="1" xfId="0" applyFont="1" applyFill="1" applyBorder="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9" fontId="3" fillId="2" borderId="0" xfId="0" applyNumberFormat="1" applyFont="1" applyFill="1" applyAlignment="1">
      <alignment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wrapText="1"/>
    </xf>
    <xf numFmtId="0" fontId="8" fillId="2" borderId="0" xfId="0" applyFont="1" applyFill="1" applyAlignment="1">
      <alignment vertical="center"/>
    </xf>
    <xf numFmtId="0" fontId="4" fillId="3" borderId="2" xfId="0" applyFont="1" applyFill="1" applyBorder="1" applyAlignment="1">
      <alignment horizontal="right" vertical="center"/>
    </xf>
    <xf numFmtId="9" fontId="3" fillId="4" borderId="2" xfId="0" applyNumberFormat="1" applyFont="1" applyFill="1" applyBorder="1" applyAlignment="1">
      <alignment horizontal="center" vertical="center"/>
    </xf>
    <xf numFmtId="0" fontId="13"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5" fillId="2" borderId="7" xfId="0" applyFont="1" applyFill="1" applyBorder="1" applyAlignment="1">
      <alignment horizontal="left" vertical="center"/>
    </xf>
    <xf numFmtId="0" fontId="2" fillId="2" borderId="0" xfId="0" applyNumberFormat="1" applyFont="1"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16" fillId="2" borderId="0" xfId="0" applyFont="1" applyFill="1" applyAlignment="1">
      <alignment horizontal="left" vertical="center"/>
    </xf>
    <xf numFmtId="0" fontId="16" fillId="2" borderId="0" xfId="0" applyFont="1" applyFill="1"/>
    <xf numFmtId="0" fontId="17" fillId="2" borderId="0" xfId="0" applyFont="1" applyFill="1" applyAlignment="1">
      <alignment horizontal="right" vertical="center"/>
    </xf>
    <xf numFmtId="0" fontId="2" fillId="3" borderId="0" xfId="0" applyFont="1" applyFill="1" applyAlignment="1">
      <alignment vertical="center"/>
    </xf>
    <xf numFmtId="0" fontId="3" fillId="2" borderId="0" xfId="0" quotePrefix="1" applyFont="1" applyFill="1" applyBorder="1" applyAlignment="1">
      <alignment horizontal="left" vertical="center"/>
    </xf>
    <xf numFmtId="9" fontId="3" fillId="2" borderId="0" xfId="0" applyNumberFormat="1" applyFont="1" applyFill="1" applyBorder="1" applyAlignment="1">
      <alignment horizontal="center" vertical="center"/>
    </xf>
    <xf numFmtId="0" fontId="0" fillId="4" borderId="0" xfId="0" applyFill="1"/>
    <xf numFmtId="0" fontId="0" fillId="4" borderId="0" xfId="0" applyFill="1" applyAlignment="1">
      <alignment wrapText="1"/>
    </xf>
    <xf numFmtId="0" fontId="0" fillId="0" borderId="0" xfId="0" applyAlignment="1">
      <alignment wrapText="1"/>
    </xf>
    <xf numFmtId="0" fontId="0" fillId="4" borderId="0" xfId="0" applyFill="1" applyBorder="1"/>
    <xf numFmtId="0" fontId="0" fillId="4" borderId="7" xfId="0" applyFill="1" applyBorder="1"/>
    <xf numFmtId="0" fontId="0" fillId="4" borderId="13" xfId="0" applyFill="1" applyBorder="1"/>
    <xf numFmtId="0" fontId="0" fillId="4" borderId="9" xfId="0" applyFill="1" applyBorder="1"/>
    <xf numFmtId="0" fontId="0" fillId="4" borderId="14" xfId="0" applyFill="1" applyBorder="1"/>
    <xf numFmtId="0" fontId="0" fillId="4" borderId="10" xfId="0" applyFill="1" applyBorder="1" applyAlignment="1">
      <alignment wrapText="1"/>
    </xf>
    <xf numFmtId="0" fontId="0" fillId="4" borderId="15" xfId="0" applyFill="1" applyBorder="1" applyAlignment="1">
      <alignment wrapText="1"/>
    </xf>
    <xf numFmtId="0" fontId="0" fillId="4" borderId="10" xfId="0" applyFill="1" applyBorder="1"/>
    <xf numFmtId="0" fontId="0" fillId="4" borderId="15" xfId="0" applyFill="1" applyBorder="1"/>
    <xf numFmtId="0" fontId="0" fillId="4" borderId="3" xfId="0" applyFill="1" applyBorder="1"/>
    <xf numFmtId="0" fontId="0" fillId="4" borderId="4" xfId="0" applyFill="1" applyBorder="1"/>
    <xf numFmtId="0" fontId="23" fillId="0" borderId="0" xfId="3" applyFont="1"/>
    <xf numFmtId="3" fontId="23" fillId="4" borderId="2" xfId="3" applyNumberFormat="1" applyFont="1" applyFill="1" applyBorder="1" applyAlignment="1">
      <alignment horizontal="center" vertical="center"/>
    </xf>
    <xf numFmtId="0" fontId="23" fillId="4" borderId="2" xfId="3" applyFont="1" applyFill="1" applyBorder="1" applyAlignment="1">
      <alignment horizontal="center" vertical="center"/>
    </xf>
    <xf numFmtId="3" fontId="28" fillId="4" borderId="2" xfId="3" applyNumberFormat="1" applyFont="1" applyFill="1" applyBorder="1" applyAlignment="1">
      <alignment horizontal="center" vertical="center"/>
    </xf>
    <xf numFmtId="3" fontId="23" fillId="0" borderId="2" xfId="3" applyNumberFormat="1" applyFont="1" applyBorder="1" applyAlignment="1">
      <alignment horizontal="center" vertical="center"/>
    </xf>
    <xf numFmtId="3" fontId="28" fillId="0" borderId="2" xfId="3" applyNumberFormat="1" applyFont="1" applyBorder="1" applyAlignment="1">
      <alignment horizontal="center" vertical="center"/>
    </xf>
    <xf numFmtId="0" fontId="21" fillId="6" borderId="2" xfId="3" applyFont="1" applyFill="1" applyBorder="1"/>
    <xf numFmtId="3" fontId="20" fillId="4" borderId="2" xfId="3" applyNumberFormat="1" applyFont="1" applyFill="1" applyBorder="1" applyAlignment="1">
      <alignment horizontal="center" vertical="center"/>
    </xf>
    <xf numFmtId="3" fontId="21" fillId="6" borderId="2" xfId="3" applyNumberFormat="1" applyFont="1" applyFill="1" applyBorder="1" applyAlignment="1">
      <alignment horizontal="center" vertical="center"/>
    </xf>
    <xf numFmtId="0" fontId="21" fillId="6" borderId="2" xfId="3" applyFont="1" applyFill="1" applyBorder="1" applyAlignment="1">
      <alignment horizontal="center" vertical="center"/>
    </xf>
    <xf numFmtId="2" fontId="23" fillId="0" borderId="2" xfId="3" applyNumberFormat="1" applyFont="1" applyBorder="1" applyAlignment="1">
      <alignment horizontal="center" vertical="center"/>
    </xf>
    <xf numFmtId="166" fontId="1" fillId="4" borderId="2" xfId="5" applyNumberFormat="1" applyFont="1" applyFill="1" applyBorder="1" applyAlignment="1">
      <alignment horizontal="right"/>
    </xf>
    <xf numFmtId="164" fontId="1" fillId="4" borderId="2" xfId="5" applyNumberFormat="1" applyFont="1" applyFill="1" applyBorder="1" applyAlignment="1">
      <alignment horizontal="right"/>
    </xf>
    <xf numFmtId="0" fontId="21" fillId="6" borderId="2" xfId="3" applyFont="1" applyFill="1" applyBorder="1" applyAlignment="1">
      <alignment horizontal="center"/>
    </xf>
    <xf numFmtId="10" fontId="23" fillId="6" borderId="2" xfId="3" applyNumberFormat="1" applyFont="1" applyFill="1" applyBorder="1" applyAlignment="1">
      <alignment horizontal="center" vertical="center"/>
    </xf>
    <xf numFmtId="4" fontId="23" fillId="0" borderId="2" xfId="3" applyNumberFormat="1" applyFont="1" applyBorder="1" applyAlignment="1">
      <alignment horizontal="center" vertical="center"/>
    </xf>
    <xf numFmtId="164" fontId="28" fillId="6" borderId="2" xfId="1" applyNumberFormat="1" applyFont="1" applyFill="1" applyBorder="1" applyAlignment="1">
      <alignment horizontal="center" vertical="center"/>
    </xf>
    <xf numFmtId="3" fontId="23" fillId="4" borderId="2" xfId="3" applyNumberFormat="1" applyFont="1" applyFill="1" applyBorder="1" applyAlignment="1">
      <alignment horizontal="center"/>
    </xf>
    <xf numFmtId="3" fontId="23" fillId="0" borderId="2" xfId="3" applyNumberFormat="1" applyFont="1" applyBorder="1" applyAlignment="1">
      <alignment horizontal="center"/>
    </xf>
    <xf numFmtId="4" fontId="23" fillId="4" borderId="2" xfId="3" applyNumberFormat="1" applyFont="1" applyFill="1" applyBorder="1" applyAlignment="1">
      <alignment horizontal="center"/>
    </xf>
    <xf numFmtId="9" fontId="28" fillId="0" borderId="2" xfId="2" applyFont="1" applyFill="1" applyBorder="1" applyAlignment="1">
      <alignment horizontal="center" vertical="center"/>
    </xf>
    <xf numFmtId="0" fontId="19" fillId="5" borderId="2" xfId="0" applyFont="1" applyFill="1" applyBorder="1" applyAlignment="1">
      <alignment wrapText="1"/>
    </xf>
    <xf numFmtId="0" fontId="19" fillId="5" borderId="2" xfId="0" applyFont="1" applyFill="1" applyBorder="1" applyAlignment="1">
      <alignment horizontal="center" wrapText="1"/>
    </xf>
    <xf numFmtId="0" fontId="19" fillId="5" borderId="2" xfId="0" applyFont="1" applyFill="1" applyBorder="1" applyAlignment="1">
      <alignment horizontal="center" vertical="center" wrapText="1"/>
    </xf>
    <xf numFmtId="0" fontId="23" fillId="10" borderId="2" xfId="0" applyFont="1" applyFill="1" applyBorder="1" applyAlignment="1">
      <alignment vertical="top" wrapText="1"/>
    </xf>
    <xf numFmtId="9" fontId="23" fillId="0" borderId="2" xfId="0" applyNumberFormat="1" applyFont="1" applyBorder="1" applyAlignment="1">
      <alignment horizontal="center" vertical="center" wrapText="1"/>
    </xf>
    <xf numFmtId="9" fontId="0" fillId="4" borderId="2" xfId="0" applyNumberFormat="1" applyFill="1" applyBorder="1" applyAlignment="1">
      <alignment horizontal="center" vertical="center" wrapText="1"/>
    </xf>
    <xf numFmtId="9" fontId="0" fillId="7" borderId="2" xfId="0" applyNumberFormat="1" applyFill="1" applyBorder="1" applyAlignment="1">
      <alignment horizontal="center" vertical="center" wrapText="1"/>
    </xf>
    <xf numFmtId="0" fontId="23" fillId="10" borderId="20" xfId="0" applyFont="1" applyFill="1" applyBorder="1" applyAlignment="1">
      <alignment vertical="top" wrapText="1"/>
    </xf>
    <xf numFmtId="0" fontId="0" fillId="7" borderId="20" xfId="0" applyFill="1" applyBorder="1" applyAlignment="1">
      <alignment horizontal="center" vertical="center" wrapText="1"/>
    </xf>
    <xf numFmtId="0" fontId="28" fillId="10" borderId="2" xfId="0" applyFont="1" applyFill="1" applyBorder="1" applyAlignment="1">
      <alignment vertical="top" wrapText="1"/>
    </xf>
    <xf numFmtId="0" fontId="23" fillId="0" borderId="2" xfId="0" applyFont="1" applyBorder="1" applyAlignment="1">
      <alignment horizontal="center" vertical="center" wrapText="1"/>
    </xf>
    <xf numFmtId="0" fontId="23" fillId="4"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23" fillId="0" borderId="8" xfId="0" applyFont="1" applyBorder="1" applyAlignment="1">
      <alignment horizontal="center" vertical="center" wrapText="1"/>
    </xf>
    <xf numFmtId="0" fontId="23"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7" borderId="8" xfId="0" applyFill="1" applyBorder="1" applyAlignment="1">
      <alignment horizontal="center" vertical="center" wrapText="1"/>
    </xf>
    <xf numFmtId="10" fontId="23" fillId="0" borderId="2" xfId="0" applyNumberFormat="1" applyFont="1" applyBorder="1" applyAlignment="1">
      <alignment horizontal="center" vertical="center" wrapText="1"/>
    </xf>
    <xf numFmtId="165" fontId="23" fillId="4" borderId="2" xfId="0" applyNumberFormat="1" applyFont="1" applyFill="1" applyBorder="1" applyAlignment="1">
      <alignment horizontal="center" vertical="center" wrapText="1"/>
    </xf>
    <xf numFmtId="165" fontId="0" fillId="4" borderId="2" xfId="0" applyNumberFormat="1" applyFill="1" applyBorder="1" applyAlignment="1">
      <alignment horizontal="center" vertical="center" wrapText="1"/>
    </xf>
    <xf numFmtId="165" fontId="23" fillId="0" borderId="2" xfId="0" applyNumberFormat="1" applyFont="1" applyBorder="1" applyAlignment="1">
      <alignment horizontal="center" vertical="center" wrapText="1"/>
    </xf>
    <xf numFmtId="0" fontId="0" fillId="4" borderId="7" xfId="0" applyFill="1" applyBorder="1" applyAlignment="1">
      <alignment wrapText="1"/>
    </xf>
    <xf numFmtId="0" fontId="19" fillId="5" borderId="2" xfId="0" applyFont="1" applyFill="1" applyBorder="1"/>
    <xf numFmtId="0" fontId="19" fillId="5" borderId="2" xfId="0" applyFont="1" applyFill="1" applyBorder="1" applyAlignment="1">
      <alignment horizontal="center"/>
    </xf>
    <xf numFmtId="0" fontId="19" fillId="5" borderId="12" xfId="0" applyFont="1" applyFill="1" applyBorder="1" applyAlignment="1">
      <alignment horizontal="center"/>
    </xf>
    <xf numFmtId="0" fontId="0" fillId="10" borderId="2" xfId="0" applyFill="1" applyBorder="1"/>
    <xf numFmtId="168" fontId="0" fillId="4" borderId="2" xfId="0" applyNumberFormat="1" applyFill="1" applyBorder="1" applyAlignment="1">
      <alignment horizontal="center"/>
    </xf>
    <xf numFmtId="168" fontId="23" fillId="4" borderId="2" xfId="0" applyNumberFormat="1" applyFont="1" applyFill="1" applyBorder="1" applyAlignment="1">
      <alignment horizontal="center"/>
    </xf>
    <xf numFmtId="3" fontId="23" fillId="4" borderId="2" xfId="0" applyNumberFormat="1" applyFont="1" applyFill="1" applyBorder="1" applyAlignment="1">
      <alignment horizontal="center"/>
    </xf>
    <xf numFmtId="169" fontId="0" fillId="4" borderId="2" xfId="0" applyNumberFormat="1" applyFill="1" applyBorder="1" applyAlignment="1">
      <alignment horizontal="center"/>
    </xf>
    <xf numFmtId="169" fontId="23" fillId="4" borderId="2" xfId="0" applyNumberFormat="1" applyFont="1" applyFill="1" applyBorder="1" applyAlignment="1">
      <alignment horizontal="center"/>
    </xf>
    <xf numFmtId="0" fontId="23" fillId="4" borderId="0" xfId="0" applyFont="1" applyFill="1"/>
    <xf numFmtId="0" fontId="0" fillId="4" borderId="0" xfId="0" applyFill="1" applyAlignment="1">
      <alignment vertical="center" wrapText="1"/>
    </xf>
    <xf numFmtId="168" fontId="23" fillId="0" borderId="2" xfId="4" applyNumberFormat="1" applyFont="1" applyBorder="1" applyAlignment="1">
      <alignment horizontal="center"/>
    </xf>
    <xf numFmtId="6" fontId="23" fillId="0" borderId="2" xfId="0" applyNumberFormat="1" applyFont="1" applyBorder="1" applyAlignment="1">
      <alignment horizontal="center"/>
    </xf>
    <xf numFmtId="168" fontId="34" fillId="4" borderId="2" xfId="0" applyNumberFormat="1" applyFont="1" applyFill="1" applyBorder="1" applyAlignment="1">
      <alignment horizontal="center"/>
    </xf>
    <xf numFmtId="8" fontId="34" fillId="4" borderId="2" xfId="0" applyNumberFormat="1" applyFont="1" applyFill="1" applyBorder="1" applyAlignment="1">
      <alignment horizontal="center"/>
    </xf>
    <xf numFmtId="6" fontId="34" fillId="4" borderId="2" xfId="0" applyNumberFormat="1" applyFont="1" applyFill="1" applyBorder="1" applyAlignment="1">
      <alignment horizontal="center"/>
    </xf>
    <xf numFmtId="0" fontId="19" fillId="11" borderId="2" xfId="3" applyFont="1" applyFill="1" applyBorder="1" applyAlignment="1">
      <alignment vertical="center" wrapText="1"/>
    </xf>
    <xf numFmtId="0" fontId="19" fillId="11" borderId="2" xfId="3" applyFont="1" applyFill="1" applyBorder="1" applyAlignment="1">
      <alignment horizontal="center" vertical="center" wrapText="1"/>
    </xf>
    <xf numFmtId="0" fontId="19" fillId="11" borderId="2" xfId="3" applyFont="1" applyFill="1" applyBorder="1" applyAlignment="1">
      <alignment horizontal="center" vertical="center"/>
    </xf>
    <xf numFmtId="0" fontId="19" fillId="11" borderId="2" xfId="3" applyFont="1" applyFill="1" applyBorder="1" applyAlignment="1">
      <alignment horizontal="center"/>
    </xf>
    <xf numFmtId="0" fontId="19" fillId="11" borderId="2" xfId="3" applyFont="1" applyFill="1" applyBorder="1" applyAlignment="1">
      <alignment horizontal="right" wrapText="1"/>
    </xf>
    <xf numFmtId="0" fontId="19" fillId="11" borderId="2" xfId="3" applyFont="1" applyFill="1" applyBorder="1" applyAlignment="1">
      <alignment wrapText="1"/>
    </xf>
    <xf numFmtId="0" fontId="19" fillId="11" borderId="2" xfId="3" applyFont="1" applyFill="1" applyBorder="1" applyAlignment="1">
      <alignment vertical="center"/>
    </xf>
    <xf numFmtId="0" fontId="22" fillId="11" borderId="2" xfId="3" applyFont="1" applyFill="1" applyBorder="1" applyAlignment="1">
      <alignment horizontal="center" vertical="center"/>
    </xf>
    <xf numFmtId="0" fontId="22" fillId="11" borderId="2" xfId="3" applyFont="1" applyFill="1" applyBorder="1" applyAlignment="1">
      <alignment horizontal="center" vertical="center" wrapText="1"/>
    </xf>
    <xf numFmtId="0" fontId="33" fillId="11" borderId="6" xfId="6" applyFont="1" applyFill="1" applyBorder="1" applyAlignment="1">
      <alignment horizontal="center" vertical="center"/>
    </xf>
    <xf numFmtId="0" fontId="33" fillId="11" borderId="2" xfId="6" applyFont="1" applyFill="1" applyBorder="1" applyAlignment="1">
      <alignment horizontal="center" vertical="center"/>
    </xf>
    <xf numFmtId="0" fontId="33" fillId="11" borderId="2" xfId="7" applyFont="1" applyFill="1" applyBorder="1" applyAlignment="1">
      <alignment horizontal="center" vertical="center"/>
    </xf>
    <xf numFmtId="0" fontId="28" fillId="2" borderId="2" xfId="3" applyFont="1" applyFill="1" applyBorder="1"/>
    <xf numFmtId="0" fontId="23" fillId="2" borderId="2" xfId="3" applyFont="1" applyFill="1" applyBorder="1" applyAlignment="1">
      <alignment horizontal="center"/>
    </xf>
    <xf numFmtId="0" fontId="21" fillId="7" borderId="5" xfId="3" applyFont="1" applyFill="1" applyBorder="1" applyAlignment="1">
      <alignment horizontal="center" vertical="center"/>
    </xf>
    <xf numFmtId="0" fontId="21" fillId="7" borderId="16" xfId="3" applyFont="1" applyFill="1" applyBorder="1" applyAlignment="1">
      <alignment horizontal="center" vertical="center"/>
    </xf>
    <xf numFmtId="0" fontId="21" fillId="7" borderId="6" xfId="3" applyFont="1" applyFill="1" applyBorder="1" applyAlignment="1">
      <alignment horizontal="center" vertical="center"/>
    </xf>
    <xf numFmtId="3" fontId="21" fillId="2" borderId="2" xfId="3" applyNumberFormat="1" applyFont="1" applyFill="1" applyBorder="1" applyAlignment="1">
      <alignment horizontal="center" vertical="center"/>
    </xf>
    <xf numFmtId="0" fontId="28" fillId="2" borderId="2" xfId="3" applyFont="1" applyFill="1" applyBorder="1" applyAlignment="1">
      <alignment vertical="center"/>
    </xf>
    <xf numFmtId="164" fontId="23" fillId="4" borderId="2" xfId="5" applyNumberFormat="1" applyFont="1" applyFill="1" applyBorder="1" applyAlignment="1">
      <alignment horizontal="right" vertical="center"/>
    </xf>
    <xf numFmtId="0" fontId="21" fillId="6" borderId="2" xfId="3" applyFont="1" applyFill="1" applyBorder="1" applyAlignment="1">
      <alignment vertical="center"/>
    </xf>
    <xf numFmtId="0" fontId="28" fillId="12" borderId="2" xfId="3" applyFont="1" applyFill="1" applyBorder="1" applyAlignment="1">
      <alignment vertical="center"/>
    </xf>
    <xf numFmtId="0" fontId="23" fillId="12" borderId="2" xfId="3" applyFont="1" applyFill="1" applyBorder="1" applyAlignment="1">
      <alignment horizontal="center"/>
    </xf>
    <xf numFmtId="4" fontId="23" fillId="12" borderId="2" xfId="3" applyNumberFormat="1" applyFont="1" applyFill="1" applyBorder="1" applyAlignment="1">
      <alignment horizontal="center" vertical="center"/>
    </xf>
    <xf numFmtId="9" fontId="28" fillId="12" borderId="2" xfId="2" applyFont="1" applyFill="1" applyBorder="1" applyAlignment="1">
      <alignment horizontal="center" vertical="center"/>
    </xf>
    <xf numFmtId="2" fontId="23" fillId="12" borderId="2" xfId="3" applyNumberFormat="1" applyFont="1" applyFill="1" applyBorder="1" applyAlignment="1">
      <alignment horizontal="center" vertical="center"/>
    </xf>
    <xf numFmtId="3" fontId="21" fillId="12" borderId="2" xfId="3" applyNumberFormat="1" applyFont="1" applyFill="1" applyBorder="1" applyAlignment="1">
      <alignment horizontal="center" vertical="center"/>
    </xf>
    <xf numFmtId="0" fontId="21" fillId="12" borderId="2" xfId="3" applyFont="1" applyFill="1" applyBorder="1"/>
    <xf numFmtId="3" fontId="21" fillId="12" borderId="2" xfId="3" applyNumberFormat="1" applyFont="1" applyFill="1" applyBorder="1" applyAlignment="1">
      <alignment horizontal="center"/>
    </xf>
    <xf numFmtId="0" fontId="21" fillId="7" borderId="17" xfId="3" applyFont="1" applyFill="1" applyBorder="1" applyAlignment="1">
      <alignment horizontal="center" vertical="center"/>
    </xf>
    <xf numFmtId="0" fontId="21" fillId="7" borderId="18" xfId="3" applyFont="1" applyFill="1" applyBorder="1" applyAlignment="1">
      <alignment horizontal="center" vertical="center"/>
    </xf>
    <xf numFmtId="0" fontId="21" fillId="2" borderId="0" xfId="3" applyFont="1" applyFill="1"/>
    <xf numFmtId="0" fontId="35" fillId="2" borderId="0" xfId="3" applyFont="1" applyFill="1"/>
    <xf numFmtId="0" fontId="23" fillId="2" borderId="0" xfId="3" applyFont="1" applyFill="1"/>
    <xf numFmtId="0" fontId="28" fillId="12" borderId="2" xfId="3" applyFont="1" applyFill="1" applyBorder="1"/>
    <xf numFmtId="0" fontId="36" fillId="2" borderId="0" xfId="3" applyFont="1" applyFill="1"/>
    <xf numFmtId="0" fontId="28" fillId="12" borderId="12" xfId="3" applyFont="1" applyFill="1" applyBorder="1"/>
    <xf numFmtId="0" fontId="21" fillId="2" borderId="5" xfId="3" applyFont="1" applyFill="1" applyBorder="1" applyAlignment="1">
      <alignment horizontal="left"/>
    </xf>
    <xf numFmtId="1" fontId="21" fillId="7" borderId="2" xfId="0" applyNumberFormat="1" applyFont="1" applyFill="1" applyBorder="1" applyAlignment="1">
      <alignment horizontal="center" vertical="center" wrapText="1"/>
    </xf>
    <xf numFmtId="164" fontId="3" fillId="7" borderId="2" xfId="1" applyNumberFormat="1" applyFont="1" applyFill="1" applyBorder="1" applyAlignment="1">
      <alignment vertical="center"/>
    </xf>
    <xf numFmtId="0" fontId="3" fillId="7" borderId="2" xfId="0" applyFont="1" applyFill="1" applyBorder="1" applyAlignment="1">
      <alignment vertical="center"/>
    </xf>
    <xf numFmtId="0" fontId="3" fillId="7" borderId="2" xfId="3" applyFont="1" applyFill="1" applyBorder="1" applyAlignment="1">
      <alignment vertical="center"/>
    </xf>
    <xf numFmtId="0" fontId="9" fillId="7" borderId="2" xfId="0" applyFont="1" applyFill="1" applyBorder="1" applyAlignment="1">
      <alignment horizontal="left" vertical="center"/>
    </xf>
    <xf numFmtId="0" fontId="3" fillId="7" borderId="2" xfId="0" applyFont="1" applyFill="1" applyBorder="1" applyAlignment="1">
      <alignment horizontal="left" vertical="center"/>
    </xf>
    <xf numFmtId="0" fontId="3" fillId="7" borderId="2" xfId="0" quotePrefix="1" applyFont="1" applyFill="1" applyBorder="1" applyAlignment="1">
      <alignment horizontal="left" vertical="center"/>
    </xf>
    <xf numFmtId="0" fontId="3" fillId="7" borderId="2" xfId="0" applyFont="1" applyFill="1" applyBorder="1" applyAlignment="1">
      <alignment horizontal="center" vertical="center"/>
    </xf>
    <xf numFmtId="0" fontId="3" fillId="7" borderId="8" xfId="0" applyFont="1" applyFill="1" applyBorder="1" applyAlignment="1">
      <alignment horizontal="center" vertical="center"/>
    </xf>
    <xf numFmtId="3" fontId="25" fillId="12" borderId="2" xfId="3" applyNumberFormat="1" applyFont="1" applyFill="1" applyBorder="1" applyAlignment="1">
      <alignment horizontal="center" vertical="center"/>
    </xf>
    <xf numFmtId="3" fontId="25" fillId="4" borderId="2" xfId="3" applyNumberFormat="1" applyFont="1" applyFill="1" applyBorder="1" applyAlignment="1">
      <alignment horizontal="center" vertical="center"/>
    </xf>
    <xf numFmtId="3" fontId="24" fillId="4" borderId="2" xfId="3" applyNumberFormat="1" applyFont="1" applyFill="1" applyBorder="1" applyAlignment="1">
      <alignment horizontal="center" vertical="center"/>
    </xf>
    <xf numFmtId="3" fontId="25" fillId="0" borderId="2" xfId="3" applyNumberFormat="1" applyFont="1" applyBorder="1" applyAlignment="1">
      <alignment horizontal="center" vertical="center"/>
    </xf>
    <xf numFmtId="3" fontId="25" fillId="6" borderId="2" xfId="3" applyNumberFormat="1" applyFont="1" applyFill="1" applyBorder="1" applyAlignment="1">
      <alignment horizontal="center" vertical="center"/>
    </xf>
    <xf numFmtId="3" fontId="25" fillId="4" borderId="2" xfId="3" applyNumberFormat="1" applyFont="1" applyFill="1" applyBorder="1" applyAlignment="1">
      <alignment horizontal="center"/>
    </xf>
    <xf numFmtId="3" fontId="25" fillId="12" borderId="2" xfId="3" applyNumberFormat="1" applyFont="1" applyFill="1" applyBorder="1" applyAlignment="1">
      <alignment horizontal="center"/>
    </xf>
    <xf numFmtId="9" fontId="25" fillId="0" borderId="2" xfId="2" applyFont="1" applyBorder="1" applyAlignment="1">
      <alignment horizontal="center"/>
    </xf>
    <xf numFmtId="3" fontId="25" fillId="0" borderId="2" xfId="3" applyNumberFormat="1" applyFont="1" applyBorder="1" applyAlignment="1">
      <alignment horizontal="center"/>
    </xf>
    <xf numFmtId="9" fontId="25" fillId="0" borderId="5" xfId="3" applyNumberFormat="1" applyFont="1" applyBorder="1" applyAlignment="1">
      <alignment horizontal="center"/>
    </xf>
    <xf numFmtId="9" fontId="25" fillId="0" borderId="16" xfId="2" applyFont="1" applyFill="1" applyBorder="1" applyAlignment="1">
      <alignment horizontal="center"/>
    </xf>
    <xf numFmtId="9" fontId="25" fillId="0" borderId="19" xfId="2" applyFont="1" applyFill="1" applyBorder="1" applyAlignment="1">
      <alignment horizontal="center"/>
    </xf>
    <xf numFmtId="9" fontId="25" fillId="0" borderId="6" xfId="3" applyNumberFormat="1" applyFont="1" applyBorder="1" applyAlignment="1">
      <alignment horizontal="center"/>
    </xf>
    <xf numFmtId="9" fontId="24" fillId="0" borderId="2" xfId="8" applyFont="1" applyFill="1" applyBorder="1" applyAlignment="1">
      <alignment horizontal="center"/>
    </xf>
    <xf numFmtId="9" fontId="25" fillId="0" borderId="2" xfId="2" applyFont="1" applyFill="1" applyBorder="1" applyAlignment="1">
      <alignment horizontal="center"/>
    </xf>
    <xf numFmtId="1" fontId="25" fillId="0" borderId="2" xfId="2" applyNumberFormat="1" applyFont="1" applyFill="1" applyBorder="1" applyAlignment="1">
      <alignment horizontal="center"/>
    </xf>
    <xf numFmtId="2" fontId="25" fillId="0" borderId="2" xfId="2" applyNumberFormat="1" applyFont="1" applyFill="1" applyBorder="1" applyAlignment="1">
      <alignment horizontal="center"/>
    </xf>
    <xf numFmtId="3" fontId="25" fillId="2" borderId="2" xfId="3" applyNumberFormat="1" applyFont="1" applyFill="1" applyBorder="1" applyAlignment="1">
      <alignment horizontal="center" vertical="center"/>
    </xf>
    <xf numFmtId="166" fontId="25" fillId="4" borderId="2" xfId="5" applyNumberFormat="1" applyFont="1" applyFill="1" applyBorder="1" applyAlignment="1">
      <alignment horizontal="right"/>
    </xf>
    <xf numFmtId="164" fontId="25" fillId="4" borderId="2" xfId="5" applyNumberFormat="1" applyFont="1" applyFill="1" applyBorder="1" applyAlignment="1">
      <alignment horizontal="right"/>
    </xf>
    <xf numFmtId="9" fontId="28" fillId="0" borderId="2" xfId="2" applyFont="1" applyFill="1" applyBorder="1" applyAlignment="1">
      <alignment horizontal="center"/>
    </xf>
    <xf numFmtId="9" fontId="28" fillId="0" borderId="2" xfId="8" applyFont="1" applyFill="1" applyBorder="1" applyAlignment="1">
      <alignment horizontal="center"/>
    </xf>
    <xf numFmtId="165" fontId="28" fillId="0" borderId="2" xfId="8" applyNumberFormat="1" applyFont="1" applyFill="1" applyBorder="1" applyAlignment="1">
      <alignment horizontal="center"/>
    </xf>
    <xf numFmtId="9" fontId="37" fillId="4" borderId="2" xfId="0" applyNumberFormat="1" applyFont="1" applyFill="1" applyBorder="1" applyAlignment="1">
      <alignment horizontal="center" vertical="center"/>
    </xf>
    <xf numFmtId="165" fontId="37" fillId="4" borderId="2" xfId="3" applyNumberFormat="1" applyFont="1" applyFill="1" applyBorder="1" applyAlignment="1">
      <alignment horizontal="center" vertical="center"/>
    </xf>
    <xf numFmtId="9" fontId="37" fillId="4" borderId="2" xfId="2" applyFont="1" applyFill="1" applyBorder="1" applyAlignment="1">
      <alignment horizontal="center" vertical="center"/>
    </xf>
    <xf numFmtId="0" fontId="37" fillId="4" borderId="2" xfId="3" applyFont="1" applyFill="1" applyBorder="1" applyAlignment="1">
      <alignment horizontal="center" vertical="center"/>
    </xf>
    <xf numFmtId="164" fontId="37" fillId="4" borderId="2" xfId="1" applyNumberFormat="1" applyFont="1" applyFill="1" applyBorder="1" applyAlignment="1">
      <alignment horizontal="center" vertical="center"/>
    </xf>
    <xf numFmtId="0" fontId="37" fillId="4" borderId="2" xfId="0" quotePrefix="1" applyFont="1" applyFill="1" applyBorder="1" applyAlignment="1">
      <alignment horizontal="center" vertical="center"/>
    </xf>
    <xf numFmtId="1" fontId="37" fillId="4" borderId="2" xfId="0" applyNumberFormat="1" applyFont="1" applyFill="1" applyBorder="1" applyAlignment="1">
      <alignment horizontal="center" vertical="center"/>
    </xf>
    <xf numFmtId="1" fontId="37" fillId="4" borderId="2" xfId="2" applyNumberFormat="1" applyFont="1" applyFill="1" applyBorder="1" applyAlignment="1">
      <alignment horizontal="center" vertical="center"/>
    </xf>
    <xf numFmtId="9" fontId="9" fillId="4" borderId="2" xfId="0" applyNumberFormat="1" applyFont="1" applyFill="1" applyBorder="1" applyAlignment="1">
      <alignment horizontal="center" vertical="center"/>
    </xf>
    <xf numFmtId="0" fontId="24" fillId="0" borderId="20" xfId="0" applyFont="1" applyBorder="1" applyAlignment="1">
      <alignment horizontal="center" vertical="center" wrapText="1"/>
    </xf>
    <xf numFmtId="167" fontId="24" fillId="4" borderId="20" xfId="0" applyNumberFormat="1" applyFont="1" applyFill="1" applyBorder="1" applyAlignment="1">
      <alignment horizontal="center" vertical="center" wrapText="1"/>
    </xf>
    <xf numFmtId="2" fontId="24" fillId="0" borderId="20" xfId="0" applyNumberFormat="1" applyFont="1" applyBorder="1" applyAlignment="1">
      <alignment horizontal="center" vertical="center" wrapText="1"/>
    </xf>
    <xf numFmtId="2" fontId="24" fillId="4" borderId="20"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1" fontId="24" fillId="4" borderId="2" xfId="0" applyNumberFormat="1" applyFont="1" applyFill="1" applyBorder="1" applyAlignment="1">
      <alignment horizontal="center" vertical="center" wrapText="1"/>
    </xf>
    <xf numFmtId="1" fontId="24" fillId="0" borderId="2" xfId="0" applyNumberFormat="1" applyFont="1" applyBorder="1" applyAlignment="1">
      <alignment horizontal="center" vertical="center" wrapText="1"/>
    </xf>
    <xf numFmtId="1" fontId="25" fillId="4" borderId="2" xfId="0" applyNumberFormat="1" applyFont="1" applyFill="1" applyBorder="1" applyAlignment="1">
      <alignment horizontal="center" vertical="center" wrapText="1"/>
    </xf>
    <xf numFmtId="0" fontId="0" fillId="4" borderId="0" xfId="0" applyFill="1" applyBorder="1" applyAlignment="1">
      <alignment horizontal="left" vertical="center" wrapText="1"/>
    </xf>
    <xf numFmtId="9" fontId="3" fillId="4" borderId="5" xfId="0" applyNumberFormat="1" applyFont="1" applyFill="1" applyBorder="1" applyAlignment="1">
      <alignment horizontal="center" vertical="center"/>
    </xf>
    <xf numFmtId="9" fontId="3" fillId="4" borderId="11" xfId="0" applyNumberFormat="1" applyFont="1" applyFill="1" applyBorder="1" applyAlignment="1">
      <alignment horizontal="center" vertical="center"/>
    </xf>
    <xf numFmtId="9" fontId="3" fillId="4" borderId="6" xfId="0" applyNumberFormat="1" applyFont="1" applyFill="1" applyBorder="1" applyAlignment="1">
      <alignment horizontal="center" vertical="center"/>
    </xf>
    <xf numFmtId="9" fontId="11" fillId="4" borderId="5" xfId="0" applyNumberFormat="1" applyFont="1" applyFill="1" applyBorder="1" applyAlignment="1">
      <alignment horizontal="center" vertical="center"/>
    </xf>
    <xf numFmtId="9" fontId="11" fillId="4" borderId="11" xfId="0" applyNumberFormat="1" applyFont="1" applyFill="1" applyBorder="1" applyAlignment="1">
      <alignment horizontal="center" vertical="center"/>
    </xf>
    <xf numFmtId="9" fontId="11" fillId="4" borderId="6" xfId="0" applyNumberFormat="1" applyFont="1" applyFill="1" applyBorder="1" applyAlignment="1">
      <alignment horizontal="center" vertical="center"/>
    </xf>
    <xf numFmtId="0" fontId="12" fillId="2" borderId="0" xfId="0" applyFont="1" applyFill="1" applyAlignment="1">
      <alignment horizontal="left"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165" fontId="37" fillId="4" borderId="5" xfId="3" applyNumberFormat="1" applyFont="1" applyFill="1" applyBorder="1" applyAlignment="1">
      <alignment horizontal="center" vertical="center"/>
    </xf>
    <xf numFmtId="165" fontId="37" fillId="4" borderId="6" xfId="3" applyNumberFormat="1"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9" fontId="9" fillId="4" borderId="5" xfId="0" applyNumberFormat="1" applyFont="1" applyFill="1" applyBorder="1" applyAlignment="1">
      <alignment horizontal="center" vertical="center"/>
    </xf>
    <xf numFmtId="9" fontId="9" fillId="4" borderId="11" xfId="0" applyNumberFormat="1" applyFont="1" applyFill="1" applyBorder="1" applyAlignment="1">
      <alignment horizontal="center" vertical="center"/>
    </xf>
    <xf numFmtId="9" fontId="9" fillId="4" borderId="6" xfId="0" applyNumberFormat="1" applyFont="1" applyFill="1" applyBorder="1" applyAlignment="1">
      <alignment horizontal="center" vertical="center"/>
    </xf>
    <xf numFmtId="165" fontId="9" fillId="4" borderId="5" xfId="0" applyNumberFormat="1" applyFont="1" applyFill="1" applyBorder="1" applyAlignment="1">
      <alignment horizontal="center" vertical="center"/>
    </xf>
    <xf numFmtId="165" fontId="9" fillId="4" borderId="11" xfId="0" applyNumberFormat="1" applyFont="1" applyFill="1" applyBorder="1" applyAlignment="1">
      <alignment horizontal="center" vertical="center"/>
    </xf>
    <xf numFmtId="165" fontId="9" fillId="4" borderId="6"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Alignment="1">
      <alignment horizontal="left" vertical="center" wrapText="1"/>
    </xf>
    <xf numFmtId="0" fontId="12" fillId="2" borderId="0" xfId="0" applyFont="1" applyFill="1" applyBorder="1" applyAlignment="1">
      <alignment horizontal="left" vertical="center"/>
    </xf>
    <xf numFmtId="9" fontId="9" fillId="4" borderId="8" xfId="0" applyNumberFormat="1" applyFont="1" applyFill="1" applyBorder="1" applyAlignment="1">
      <alignment horizontal="center" vertical="center"/>
    </xf>
    <xf numFmtId="9" fontId="9" fillId="4" borderId="1" xfId="0" applyNumberFormat="1" applyFont="1" applyFill="1" applyBorder="1" applyAlignment="1">
      <alignment horizontal="center" vertical="center"/>
    </xf>
    <xf numFmtId="0" fontId="19" fillId="11" borderId="5" xfId="3" applyFont="1" applyFill="1" applyBorder="1" applyAlignment="1">
      <alignment horizontal="left" vertical="center"/>
    </xf>
    <xf numFmtId="0" fontId="19" fillId="11" borderId="6" xfId="3" applyFont="1" applyFill="1" applyBorder="1" applyAlignment="1">
      <alignment horizontal="left" vertical="center"/>
    </xf>
    <xf numFmtId="0" fontId="28" fillId="6" borderId="5" xfId="3" applyFont="1" applyFill="1" applyBorder="1" applyAlignment="1">
      <alignment horizontal="left" vertical="center" wrapText="1"/>
    </xf>
    <xf numFmtId="0" fontId="28" fillId="6" borderId="11" xfId="3" applyFont="1" applyFill="1" applyBorder="1" applyAlignment="1">
      <alignment horizontal="left" vertical="center" wrapText="1"/>
    </xf>
    <xf numFmtId="0" fontId="28" fillId="6" borderId="6" xfId="3" applyFont="1" applyFill="1" applyBorder="1" applyAlignment="1">
      <alignment horizontal="left" vertical="center" wrapText="1"/>
    </xf>
    <xf numFmtId="0" fontId="21" fillId="6" borderId="5" xfId="3" applyFont="1" applyFill="1" applyBorder="1" applyAlignment="1">
      <alignment horizontal="left" vertical="center" wrapText="1"/>
    </xf>
    <xf numFmtId="0" fontId="21" fillId="6" borderId="11" xfId="3" applyFont="1" applyFill="1" applyBorder="1" applyAlignment="1">
      <alignment horizontal="left" vertical="center" wrapText="1"/>
    </xf>
    <xf numFmtId="0" fontId="21" fillId="6" borderId="6" xfId="3" applyFont="1" applyFill="1" applyBorder="1" applyAlignment="1">
      <alignment horizontal="left" vertical="center" wrapText="1"/>
    </xf>
    <xf numFmtId="0" fontId="21" fillId="6" borderId="5" xfId="3" applyFont="1" applyFill="1" applyBorder="1" applyAlignment="1">
      <alignment horizontal="left" vertical="center"/>
    </xf>
    <xf numFmtId="0" fontId="21" fillId="6" borderId="11" xfId="3" applyFont="1" applyFill="1" applyBorder="1" applyAlignment="1">
      <alignment horizontal="left" vertical="center"/>
    </xf>
    <xf numFmtId="0" fontId="21" fillId="6" borderId="6" xfId="3" applyFont="1" applyFill="1" applyBorder="1" applyAlignment="1">
      <alignment horizontal="left" vertical="center"/>
    </xf>
    <xf numFmtId="0" fontId="21" fillId="6" borderId="5" xfId="3" applyFont="1" applyFill="1" applyBorder="1" applyAlignment="1">
      <alignment horizontal="left" wrapText="1"/>
    </xf>
    <xf numFmtId="0" fontId="21" fillId="6" borderId="11" xfId="3" applyFont="1" applyFill="1" applyBorder="1" applyAlignment="1">
      <alignment horizontal="left" wrapText="1"/>
    </xf>
    <xf numFmtId="0" fontId="21" fillId="6" borderId="6" xfId="3" applyFont="1" applyFill="1" applyBorder="1" applyAlignment="1">
      <alignment horizontal="left" wrapText="1"/>
    </xf>
    <xf numFmtId="0" fontId="21" fillId="6" borderId="5" xfId="3" applyFont="1" applyFill="1" applyBorder="1" applyAlignment="1">
      <alignment horizontal="left"/>
    </xf>
    <xf numFmtId="0" fontId="21" fillId="6" borderId="11" xfId="3" applyFont="1" applyFill="1" applyBorder="1" applyAlignment="1">
      <alignment horizontal="left"/>
    </xf>
    <xf numFmtId="0" fontId="21" fillId="6" borderId="6" xfId="3" applyFont="1" applyFill="1" applyBorder="1" applyAlignment="1">
      <alignment horizontal="left"/>
    </xf>
    <xf numFmtId="0" fontId="28" fillId="13" borderId="5" xfId="3" applyFont="1" applyFill="1" applyBorder="1" applyAlignment="1">
      <alignment horizontal="left"/>
    </xf>
    <xf numFmtId="0" fontId="28" fillId="13" borderId="6" xfId="3" applyFont="1" applyFill="1" applyBorder="1" applyAlignment="1">
      <alignment horizontal="left"/>
    </xf>
    <xf numFmtId="0" fontId="23" fillId="4" borderId="5" xfId="3" applyFont="1" applyFill="1" applyBorder="1" applyAlignment="1">
      <alignment horizontal="center"/>
    </xf>
    <xf numFmtId="0" fontId="23" fillId="4" borderId="11" xfId="3" applyFont="1" applyFill="1" applyBorder="1" applyAlignment="1">
      <alignment horizontal="center"/>
    </xf>
    <xf numFmtId="0" fontId="23" fillId="4" borderId="6" xfId="3" applyFont="1" applyFill="1" applyBorder="1" applyAlignment="1">
      <alignment horizontal="center"/>
    </xf>
    <xf numFmtId="0" fontId="19" fillId="11" borderId="5" xfId="3" applyFont="1" applyFill="1" applyBorder="1" applyAlignment="1">
      <alignment horizontal="center" vertical="center"/>
    </xf>
    <xf numFmtId="0" fontId="19" fillId="11" borderId="11" xfId="3" applyFont="1" applyFill="1" applyBorder="1" applyAlignment="1">
      <alignment horizontal="center" vertical="center"/>
    </xf>
    <xf numFmtId="0" fontId="19" fillId="11" borderId="6" xfId="3" applyFont="1" applyFill="1" applyBorder="1" applyAlignment="1">
      <alignment horizontal="center" vertical="center"/>
    </xf>
    <xf numFmtId="0" fontId="23" fillId="4" borderId="0" xfId="0" applyFont="1" applyFill="1" applyAlignment="1">
      <alignment horizontal="left" vertical="center" wrapText="1"/>
    </xf>
    <xf numFmtId="0" fontId="0" fillId="0" borderId="0" xfId="0" applyAlignment="1">
      <alignment horizontal="left" vertical="center" wrapText="1"/>
    </xf>
    <xf numFmtId="0" fontId="38" fillId="2" borderId="0" xfId="0" applyFont="1" applyFill="1" applyAlignment="1">
      <alignment vertical="center"/>
    </xf>
    <xf numFmtId="0" fontId="39" fillId="2" borderId="0" xfId="0" applyFont="1" applyFill="1" applyAlignment="1">
      <alignment vertical="center"/>
    </xf>
  </cellXfs>
  <cellStyles count="9">
    <cellStyle name="Accent2 2" xfId="6" xr:uid="{5A7D60C0-BE6E-4EC5-A54D-61A8AA5E04A3}"/>
    <cellStyle name="Accent4 2" xfId="7" xr:uid="{8146E341-5490-442F-9522-CFD1F31E82BC}"/>
    <cellStyle name="Comma" xfId="1" builtinId="3"/>
    <cellStyle name="Comma 2" xfId="5" xr:uid="{9FFCAD4D-5888-41E1-B298-816CE6B6A418}"/>
    <cellStyle name="Currency" xfId="4" builtinId="4"/>
    <cellStyle name="Normal" xfId="0" builtinId="0"/>
    <cellStyle name="Normal 2" xfId="3" xr:uid="{2C99D68F-3332-4A30-8763-C1CBC274B468}"/>
    <cellStyle name="Percent" xfId="2" builtinId="5"/>
    <cellStyle name="Percent 2" xfId="8" xr:uid="{E1C6B5BA-2ACE-47BB-B583-0C20A295A7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38100</xdr:colOff>
      <xdr:row>11</xdr:row>
      <xdr:rowOff>107950</xdr:rowOff>
    </xdr:from>
    <xdr:to>
      <xdr:col>20</xdr:col>
      <xdr:colOff>5702</xdr:colOff>
      <xdr:row>20</xdr:row>
      <xdr:rowOff>153507</xdr:rowOff>
    </xdr:to>
    <xdr:pic>
      <xdr:nvPicPr>
        <xdr:cNvPr id="3" name="Picture 2">
          <a:extLst>
            <a:ext uri="{FF2B5EF4-FFF2-40B4-BE49-F238E27FC236}">
              <a16:creationId xmlns:a16="http://schemas.microsoft.com/office/drawing/2014/main" id="{FAEC5E64-4EC7-49E4-B7BE-1493717C35B6}"/>
            </a:ext>
          </a:extLst>
        </xdr:cNvPr>
        <xdr:cNvPicPr>
          <a:picLocks noChangeAspect="1"/>
        </xdr:cNvPicPr>
      </xdr:nvPicPr>
      <xdr:blipFill rotWithShape="1">
        <a:blip xmlns:r="http://schemas.openxmlformats.org/officeDocument/2006/relationships" r:embed="rId1"/>
        <a:srcRect l="2145"/>
        <a:stretch/>
      </xdr:blipFill>
      <xdr:spPr>
        <a:xfrm>
          <a:off x="10109200" y="2133600"/>
          <a:ext cx="2406002" cy="1702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579035</xdr:colOff>
      <xdr:row>19</xdr:row>
      <xdr:rowOff>168139</xdr:rowOff>
    </xdr:from>
    <xdr:to>
      <xdr:col>16</xdr:col>
      <xdr:colOff>590028</xdr:colOff>
      <xdr:row>24</xdr:row>
      <xdr:rowOff>57148</xdr:rowOff>
    </xdr:to>
    <xdr:pic>
      <xdr:nvPicPr>
        <xdr:cNvPr id="2" name="Picture 1" descr="Image result for WGEA symbol mirvac">
          <a:extLst>
            <a:ext uri="{FF2B5EF4-FFF2-40B4-BE49-F238E27FC236}">
              <a16:creationId xmlns:a16="http://schemas.microsoft.com/office/drawing/2014/main" id="{A27BA05A-828E-4640-B7FC-FAE884821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6835" y="6568939"/>
          <a:ext cx="3242689" cy="146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411637</xdr:colOff>
      <xdr:row>14</xdr:row>
      <xdr:rowOff>101600</xdr:rowOff>
    </xdr:from>
    <xdr:to>
      <xdr:col>11</xdr:col>
      <xdr:colOff>601861</xdr:colOff>
      <xdr:row>23</xdr:row>
      <xdr:rowOff>173598</xdr:rowOff>
    </xdr:to>
    <xdr:pic>
      <xdr:nvPicPr>
        <xdr:cNvPr id="3" name="Picture 2">
          <a:extLst>
            <a:ext uri="{FF2B5EF4-FFF2-40B4-BE49-F238E27FC236}">
              <a16:creationId xmlns:a16="http://schemas.microsoft.com/office/drawing/2014/main" id="{29C81758-CE24-477D-A3B3-AF17F0FE0683}"/>
            </a:ext>
          </a:extLst>
        </xdr:cNvPr>
        <xdr:cNvPicPr>
          <a:picLocks noChangeAspect="1"/>
        </xdr:cNvPicPr>
      </xdr:nvPicPr>
      <xdr:blipFill>
        <a:blip xmlns:r="http://schemas.openxmlformats.org/officeDocument/2006/relationships" r:embed="rId1"/>
        <a:stretch>
          <a:fillRect/>
        </a:stretch>
      </xdr:blipFill>
      <xdr:spPr>
        <a:xfrm>
          <a:off x="8311037" y="2679700"/>
          <a:ext cx="2336524" cy="1729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ottl/AppData/Local/Microsoft/Windows/INetCache/Content.Outlook/O0OTOHO5/FY20%20NGERS_GHG%20Protocol%20Master%2017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HG2020"/>
      <sheetName val="Ref Data FY20"/>
      <sheetName val="2020 Toolkit"/>
      <sheetName val="Program"/>
      <sheetName val="Waste 2019"/>
      <sheetName val="2019 tool kit"/>
      <sheetName val="Ref Data FY19"/>
      <sheetName val="Rev Notes"/>
      <sheetName val="Past"/>
      <sheetName val="GHG2019"/>
      <sheetName val="GHG2018"/>
    </sheetNames>
    <sheetDataSet>
      <sheetData sheetId="0" refreshError="1"/>
      <sheetData sheetId="1">
        <row r="113">
          <cell r="V113">
            <v>416895</v>
          </cell>
          <cell r="AB113">
            <v>79356420.090000004</v>
          </cell>
          <cell r="AK113">
            <v>89435602.090000004</v>
          </cell>
          <cell r="AL113">
            <v>40321409.643809497</v>
          </cell>
          <cell r="AW113">
            <v>4421.8778800700011</v>
          </cell>
          <cell r="AX113">
            <v>85796.478999999992</v>
          </cell>
          <cell r="AY113">
            <v>375426.67</v>
          </cell>
          <cell r="BB113">
            <v>1017.3011562324</v>
          </cell>
          <cell r="BD113">
            <v>48314</v>
          </cell>
          <cell r="BG113">
            <v>112.02857064000003</v>
          </cell>
          <cell r="BI113">
            <v>50926.100000000006</v>
          </cell>
          <cell r="BL113">
            <v>79.313326662000009</v>
          </cell>
          <cell r="BO113">
            <v>1231</v>
          </cell>
          <cell r="BR113">
            <v>1827.069548275862</v>
          </cell>
          <cell r="BU113">
            <v>52459</v>
          </cell>
          <cell r="BW113">
            <v>16030.755223156943</v>
          </cell>
        </row>
        <row r="128">
          <cell r="BT128">
            <v>468170</v>
          </cell>
        </row>
        <row r="129">
          <cell r="BT129">
            <v>435685</v>
          </cell>
        </row>
        <row r="132">
          <cell r="BT132">
            <v>929</v>
          </cell>
        </row>
        <row r="148">
          <cell r="AA148">
            <v>4683.5431747683297</v>
          </cell>
        </row>
        <row r="158">
          <cell r="AA158">
            <v>660.59532650000006</v>
          </cell>
        </row>
        <row r="162">
          <cell r="AA162">
            <v>52.169290063200037</v>
          </cell>
        </row>
        <row r="163">
          <cell r="AA163">
            <v>5.9484196799999998</v>
          </cell>
        </row>
        <row r="164">
          <cell r="AA164">
            <v>4.7116827719999996</v>
          </cell>
        </row>
        <row r="168">
          <cell r="R168">
            <v>649</v>
          </cell>
        </row>
        <row r="169">
          <cell r="R169">
            <v>7512</v>
          </cell>
        </row>
        <row r="170">
          <cell r="AA170">
            <v>9144.1999999999989</v>
          </cell>
        </row>
        <row r="174">
          <cell r="R174">
            <v>6779739.6549159251</v>
          </cell>
          <cell r="AA174">
            <v>1454.9927064390602</v>
          </cell>
        </row>
        <row r="177">
          <cell r="R177">
            <v>62714</v>
          </cell>
          <cell r="AA177">
            <v>9.8273519999999994</v>
          </cell>
        </row>
        <row r="205">
          <cell r="Y205">
            <v>0.32748749946373767</v>
          </cell>
          <cell r="Z205">
            <v>45.545741549706044</v>
          </cell>
        </row>
        <row r="206">
          <cell r="Y206">
            <v>0.29796846847939584</v>
          </cell>
          <cell r="Z206">
            <v>26.489286187961344</v>
          </cell>
        </row>
        <row r="208">
          <cell r="X208">
            <v>1010434.81</v>
          </cell>
          <cell r="Y208">
            <v>0.31062765939348425</v>
          </cell>
          <cell r="Z208">
            <v>34.661617681433938</v>
          </cell>
          <cell r="BN208">
            <v>1067.5721397096916</v>
          </cell>
        </row>
        <row r="209">
          <cell r="BN209">
            <v>532.23173203648378</v>
          </cell>
        </row>
        <row r="210">
          <cell r="BN210">
            <v>761.81164027791158</v>
          </cell>
        </row>
      </sheetData>
      <sheetData sheetId="2" refreshError="1"/>
      <sheetData sheetId="3" refreshError="1"/>
      <sheetData sheetId="4" refreshError="1"/>
      <sheetData sheetId="5">
        <row r="12">
          <cell r="V12">
            <v>21377.27</v>
          </cell>
        </row>
        <row r="18">
          <cell r="V18">
            <v>27173.409</v>
          </cell>
        </row>
        <row r="19">
          <cell r="AA19">
            <v>0.69335143043701297</v>
          </cell>
        </row>
        <row r="20">
          <cell r="AA20">
            <v>0.30664856956298708</v>
          </cell>
        </row>
        <row r="21">
          <cell r="Q21">
            <v>0</v>
          </cell>
        </row>
        <row r="34">
          <cell r="N34">
            <v>0</v>
          </cell>
        </row>
        <row r="35">
          <cell r="W35">
            <v>1.6955066684031336E-2</v>
          </cell>
          <cell r="Y35">
            <v>0.17162863983838411</v>
          </cell>
        </row>
      </sheetData>
      <sheetData sheetId="6" refreshError="1"/>
      <sheetData sheetId="7" refreshError="1"/>
      <sheetData sheetId="8" refreshError="1"/>
      <sheetData sheetId="9" refreshError="1"/>
      <sheetData sheetId="10">
        <row r="108">
          <cell r="AW108">
            <v>4193.2308706799995</v>
          </cell>
          <cell r="BB108">
            <v>1375.1986163759991</v>
          </cell>
          <cell r="BG108">
            <v>126.30115542000001</v>
          </cell>
          <cell r="BL108">
            <v>81.121647024000012</v>
          </cell>
          <cell r="BR108">
            <v>842.65019999999993</v>
          </cell>
          <cell r="BU108">
            <v>47209</v>
          </cell>
        </row>
        <row r="123">
          <cell r="BT123">
            <v>493605</v>
          </cell>
        </row>
        <row r="124">
          <cell r="BT124">
            <v>488298</v>
          </cell>
        </row>
        <row r="127">
          <cell r="BT127">
            <v>279</v>
          </cell>
        </row>
        <row r="143">
          <cell r="AA143">
            <v>8736.0252871818193</v>
          </cell>
        </row>
        <row r="153">
          <cell r="AA153">
            <v>639.35086680000018</v>
          </cell>
        </row>
        <row r="157">
          <cell r="AA157">
            <v>70.523005968000021</v>
          </cell>
        </row>
        <row r="158">
          <cell r="AA158">
            <v>6.7259224800000004</v>
          </cell>
        </row>
        <row r="159">
          <cell r="AA159">
            <v>4.8191077440000001</v>
          </cell>
        </row>
        <row r="165">
          <cell r="AA165">
            <v>10163.8604</v>
          </cell>
        </row>
        <row r="169">
          <cell r="R169">
            <v>10160812</v>
          </cell>
          <cell r="AA169">
            <v>2966</v>
          </cell>
        </row>
        <row r="172">
          <cell r="R172">
            <v>97447</v>
          </cell>
          <cell r="AA172">
            <v>15.7</v>
          </cell>
        </row>
        <row r="200">
          <cell r="Y200">
            <v>0.38164541245284206</v>
          </cell>
          <cell r="Z200">
            <v>79.915508086365037</v>
          </cell>
        </row>
        <row r="201">
          <cell r="Y201">
            <v>0.32180752075881358</v>
          </cell>
          <cell r="Z201">
            <v>53.399812618055286</v>
          </cell>
        </row>
        <row r="203">
          <cell r="X203">
            <v>972664.81</v>
          </cell>
          <cell r="Y203">
            <v>0.34782551288146213</v>
          </cell>
          <cell r="Z203">
            <v>64.929048296154548</v>
          </cell>
        </row>
      </sheetData>
      <sheetData sheetId="11">
        <row r="93">
          <cell r="BO93">
            <v>59403</v>
          </cell>
        </row>
        <row r="108">
          <cell r="BN108">
            <v>485976</v>
          </cell>
        </row>
        <row r="109">
          <cell r="BN109">
            <v>452844</v>
          </cell>
        </row>
        <row r="112">
          <cell r="BN112">
            <v>982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5086A-544E-4C72-B0D9-E18B640B4827}">
  <dimension ref="A1:U27"/>
  <sheetViews>
    <sheetView tabSelected="1" workbookViewId="0">
      <selection activeCell="A7" sqref="A7"/>
    </sheetView>
  </sheetViews>
  <sheetFormatPr defaultRowHeight="14.5" x14ac:dyDescent="0.35"/>
  <cols>
    <col min="3" max="3" width="13.26953125" customWidth="1"/>
  </cols>
  <sheetData>
    <row r="1" spans="1:21" x14ac:dyDescent="0.35">
      <c r="A1" s="34"/>
      <c r="B1" s="34"/>
      <c r="C1" s="34"/>
      <c r="D1" s="34"/>
      <c r="E1" s="34"/>
      <c r="F1" s="34"/>
      <c r="G1" s="34"/>
      <c r="H1" s="34"/>
      <c r="I1" s="34"/>
      <c r="J1" s="34"/>
      <c r="K1" s="34"/>
      <c r="L1" s="34"/>
      <c r="M1" s="34"/>
      <c r="N1" s="34"/>
      <c r="O1" s="34"/>
      <c r="P1" s="34"/>
      <c r="Q1" s="34"/>
      <c r="R1" s="34"/>
      <c r="S1" s="34"/>
      <c r="T1" s="34"/>
      <c r="U1" s="34"/>
    </row>
    <row r="2" spans="1:21" x14ac:dyDescent="0.35">
      <c r="A2" s="34"/>
      <c r="B2" s="34"/>
      <c r="C2" s="34"/>
      <c r="D2" s="34"/>
      <c r="E2" s="34"/>
      <c r="F2" s="34"/>
      <c r="G2" s="34"/>
      <c r="H2" s="34"/>
      <c r="I2" s="34"/>
      <c r="J2" s="34"/>
      <c r="K2" s="34"/>
      <c r="L2" s="34"/>
      <c r="M2" s="34"/>
      <c r="N2" s="34"/>
      <c r="O2" s="34"/>
      <c r="P2" s="34"/>
      <c r="Q2" s="34"/>
      <c r="R2" s="34"/>
      <c r="S2" s="34"/>
      <c r="T2" s="34"/>
      <c r="U2" s="34"/>
    </row>
    <row r="3" spans="1:21" x14ac:dyDescent="0.35">
      <c r="A3" s="34"/>
      <c r="B3" s="39"/>
      <c r="C3" s="40"/>
      <c r="D3" s="40"/>
      <c r="E3" s="40"/>
      <c r="F3" s="40"/>
      <c r="G3" s="40"/>
      <c r="H3" s="40"/>
      <c r="I3" s="40"/>
      <c r="J3" s="40"/>
      <c r="K3" s="40"/>
      <c r="L3" s="40"/>
      <c r="M3" s="40"/>
      <c r="N3" s="40"/>
      <c r="O3" s="40"/>
      <c r="P3" s="41"/>
      <c r="Q3" s="34"/>
      <c r="R3" s="34"/>
      <c r="S3" s="34"/>
      <c r="T3" s="34"/>
      <c r="U3" s="34"/>
    </row>
    <row r="4" spans="1:21" s="36" customFormat="1" ht="14.5" customHeight="1" x14ac:dyDescent="0.35">
      <c r="A4" s="35"/>
      <c r="B4" s="42"/>
      <c r="C4" s="194" t="s">
        <v>194</v>
      </c>
      <c r="D4" s="194"/>
      <c r="E4" s="194"/>
      <c r="F4" s="194"/>
      <c r="G4" s="194"/>
      <c r="H4" s="194"/>
      <c r="I4" s="194"/>
      <c r="J4" s="194"/>
      <c r="K4" s="194"/>
      <c r="L4" s="194"/>
      <c r="M4" s="194"/>
      <c r="N4" s="194"/>
      <c r="O4" s="194"/>
      <c r="P4" s="43"/>
      <c r="Q4" s="35"/>
      <c r="R4" s="35"/>
      <c r="S4" s="35"/>
      <c r="T4" s="35"/>
      <c r="U4" s="35"/>
    </row>
    <row r="5" spans="1:21" s="36" customFormat="1" x14ac:dyDescent="0.35">
      <c r="A5" s="35"/>
      <c r="B5" s="42"/>
      <c r="C5" s="194"/>
      <c r="D5" s="194"/>
      <c r="E5" s="194"/>
      <c r="F5" s="194"/>
      <c r="G5" s="194"/>
      <c r="H5" s="194"/>
      <c r="I5" s="194"/>
      <c r="J5" s="194"/>
      <c r="K5" s="194"/>
      <c r="L5" s="194"/>
      <c r="M5" s="194"/>
      <c r="N5" s="194"/>
      <c r="O5" s="194"/>
      <c r="P5" s="43"/>
      <c r="Q5" s="35"/>
      <c r="R5" s="35"/>
      <c r="S5" s="35"/>
      <c r="T5" s="35"/>
      <c r="U5" s="35"/>
    </row>
    <row r="6" spans="1:21" s="36" customFormat="1" x14ac:dyDescent="0.35">
      <c r="A6" s="35"/>
      <c r="B6" s="42"/>
      <c r="C6" s="194"/>
      <c r="D6" s="194"/>
      <c r="E6" s="194"/>
      <c r="F6" s="194"/>
      <c r="G6" s="194"/>
      <c r="H6" s="194"/>
      <c r="I6" s="194"/>
      <c r="J6" s="194"/>
      <c r="K6" s="194"/>
      <c r="L6" s="194"/>
      <c r="M6" s="194"/>
      <c r="N6" s="194"/>
      <c r="O6" s="194"/>
      <c r="P6" s="43"/>
      <c r="Q6" s="35"/>
      <c r="R6" s="35"/>
      <c r="S6" s="35"/>
      <c r="T6" s="35"/>
      <c r="U6" s="35"/>
    </row>
    <row r="7" spans="1:21" s="36" customFormat="1" x14ac:dyDescent="0.35">
      <c r="A7" s="35"/>
      <c r="B7" s="42"/>
      <c r="C7" s="194"/>
      <c r="D7" s="194"/>
      <c r="E7" s="194"/>
      <c r="F7" s="194"/>
      <c r="G7" s="194"/>
      <c r="H7" s="194"/>
      <c r="I7" s="194"/>
      <c r="J7" s="194"/>
      <c r="K7" s="194"/>
      <c r="L7" s="194"/>
      <c r="M7" s="194"/>
      <c r="N7" s="194"/>
      <c r="O7" s="194"/>
      <c r="P7" s="43"/>
      <c r="Q7" s="35"/>
      <c r="R7" s="35"/>
      <c r="S7" s="35"/>
      <c r="T7" s="35"/>
      <c r="U7" s="35"/>
    </row>
    <row r="8" spans="1:21" x14ac:dyDescent="0.35">
      <c r="A8" s="34"/>
      <c r="B8" s="44"/>
      <c r="C8" s="37" t="s">
        <v>191</v>
      </c>
      <c r="D8" s="37"/>
      <c r="E8" s="37"/>
      <c r="F8" s="37"/>
      <c r="G8" s="37"/>
      <c r="H8" s="37"/>
      <c r="I8" s="37"/>
      <c r="J8" s="37"/>
      <c r="K8" s="37"/>
      <c r="L8" s="37"/>
      <c r="M8" s="37"/>
      <c r="N8" s="37"/>
      <c r="O8" s="37"/>
      <c r="P8" s="45"/>
      <c r="Q8" s="34"/>
      <c r="R8" s="34"/>
      <c r="S8" s="34"/>
      <c r="T8" s="34"/>
      <c r="U8" s="34"/>
    </row>
    <row r="9" spans="1:21" x14ac:dyDescent="0.35">
      <c r="A9" s="34"/>
      <c r="B9" s="44"/>
      <c r="C9" s="37" t="s">
        <v>68</v>
      </c>
      <c r="D9" s="37"/>
      <c r="E9" s="37"/>
      <c r="F9" s="37"/>
      <c r="G9" s="37"/>
      <c r="H9" s="37"/>
      <c r="I9" s="37"/>
      <c r="J9" s="37"/>
      <c r="K9" s="37"/>
      <c r="L9" s="37"/>
      <c r="M9" s="37"/>
      <c r="N9" s="37"/>
      <c r="O9" s="37"/>
      <c r="P9" s="45"/>
      <c r="Q9" s="34"/>
      <c r="R9" s="34"/>
      <c r="S9" s="34"/>
      <c r="T9" s="34"/>
      <c r="U9" s="34"/>
    </row>
    <row r="10" spans="1:21" x14ac:dyDescent="0.35">
      <c r="A10" s="34"/>
      <c r="B10" s="44"/>
      <c r="C10" s="37" t="s">
        <v>69</v>
      </c>
      <c r="D10" s="37"/>
      <c r="E10" s="37"/>
      <c r="F10" s="37"/>
      <c r="G10" s="37"/>
      <c r="H10" s="37"/>
      <c r="I10" s="37"/>
      <c r="J10" s="37"/>
      <c r="K10" s="37"/>
      <c r="L10" s="37"/>
      <c r="M10" s="37"/>
      <c r="N10" s="37"/>
      <c r="O10" s="37"/>
      <c r="P10" s="45"/>
      <c r="Q10" s="34"/>
      <c r="R10" s="34"/>
      <c r="S10" s="34"/>
      <c r="T10" s="34"/>
      <c r="U10" s="34"/>
    </row>
    <row r="11" spans="1:21" x14ac:dyDescent="0.35">
      <c r="A11" s="34"/>
      <c r="B11" s="44"/>
      <c r="C11" s="37"/>
      <c r="D11" s="37"/>
      <c r="E11" s="37"/>
      <c r="F11" s="37"/>
      <c r="G11" s="37"/>
      <c r="H11" s="37"/>
      <c r="I11" s="37"/>
      <c r="J11" s="37"/>
      <c r="K11" s="37"/>
      <c r="L11" s="37"/>
      <c r="M11" s="37"/>
      <c r="N11" s="37"/>
      <c r="O11" s="37"/>
      <c r="P11" s="45"/>
      <c r="Q11" s="34"/>
      <c r="R11" s="34"/>
      <c r="S11" s="34"/>
      <c r="T11" s="34"/>
      <c r="U11" s="34"/>
    </row>
    <row r="12" spans="1:21" x14ac:dyDescent="0.35">
      <c r="A12" s="34"/>
      <c r="B12" s="44"/>
      <c r="C12" s="194" t="s">
        <v>70</v>
      </c>
      <c r="D12" s="194"/>
      <c r="E12" s="194"/>
      <c r="F12" s="194"/>
      <c r="G12" s="194"/>
      <c r="H12" s="194"/>
      <c r="I12" s="194"/>
      <c r="J12" s="194"/>
      <c r="K12" s="194"/>
      <c r="L12" s="194"/>
      <c r="M12" s="194"/>
      <c r="N12" s="194"/>
      <c r="O12" s="194"/>
      <c r="P12" s="45"/>
      <c r="Q12" s="34"/>
      <c r="R12" s="34"/>
      <c r="S12" s="34"/>
      <c r="T12" s="34"/>
      <c r="U12" s="34"/>
    </row>
    <row r="13" spans="1:21" x14ac:dyDescent="0.35">
      <c r="A13" s="34"/>
      <c r="B13" s="44"/>
      <c r="C13" s="194"/>
      <c r="D13" s="194"/>
      <c r="E13" s="194"/>
      <c r="F13" s="194"/>
      <c r="G13" s="194"/>
      <c r="H13" s="194"/>
      <c r="I13" s="194"/>
      <c r="J13" s="194"/>
      <c r="K13" s="194"/>
      <c r="L13" s="194"/>
      <c r="M13" s="194"/>
      <c r="N13" s="194"/>
      <c r="O13" s="194"/>
      <c r="P13" s="45"/>
      <c r="Q13" s="34"/>
      <c r="R13" s="34"/>
      <c r="S13" s="34"/>
      <c r="T13" s="34"/>
      <c r="U13" s="34"/>
    </row>
    <row r="14" spans="1:21" x14ac:dyDescent="0.35">
      <c r="A14" s="34"/>
      <c r="B14" s="44"/>
      <c r="C14" s="194"/>
      <c r="D14" s="194"/>
      <c r="E14" s="194"/>
      <c r="F14" s="194"/>
      <c r="G14" s="194"/>
      <c r="H14" s="194"/>
      <c r="I14" s="194"/>
      <c r="J14" s="194"/>
      <c r="K14" s="194"/>
      <c r="L14" s="194"/>
      <c r="M14" s="194"/>
      <c r="N14" s="194"/>
      <c r="O14" s="194"/>
      <c r="P14" s="45"/>
      <c r="Q14" s="34"/>
      <c r="R14" s="34"/>
      <c r="S14" s="34"/>
      <c r="T14" s="34"/>
      <c r="U14" s="34"/>
    </row>
    <row r="15" spans="1:21" x14ac:dyDescent="0.35">
      <c r="A15" s="34"/>
      <c r="B15" s="44"/>
      <c r="C15" s="37"/>
      <c r="D15" s="37"/>
      <c r="E15" s="37"/>
      <c r="F15" s="37"/>
      <c r="G15" s="37"/>
      <c r="H15" s="37"/>
      <c r="I15" s="37"/>
      <c r="J15" s="37"/>
      <c r="K15" s="37"/>
      <c r="L15" s="37"/>
      <c r="M15" s="37"/>
      <c r="N15" s="37"/>
      <c r="O15" s="37"/>
      <c r="P15" s="45"/>
      <c r="Q15" s="34"/>
      <c r="R15" s="34"/>
      <c r="S15" s="34"/>
      <c r="T15" s="34"/>
      <c r="U15" s="34"/>
    </row>
    <row r="16" spans="1:21" x14ac:dyDescent="0.35">
      <c r="A16" s="34"/>
      <c r="B16" s="44"/>
      <c r="C16" s="37" t="s">
        <v>71</v>
      </c>
      <c r="D16" s="37"/>
      <c r="E16" s="37"/>
      <c r="F16" s="37"/>
      <c r="G16" s="37"/>
      <c r="H16" s="37"/>
      <c r="I16" s="37"/>
      <c r="J16" s="37"/>
      <c r="K16" s="37"/>
      <c r="L16" s="37"/>
      <c r="M16" s="37"/>
      <c r="N16" s="37"/>
      <c r="O16" s="37"/>
      <c r="P16" s="45"/>
      <c r="Q16" s="34"/>
      <c r="R16" s="34"/>
      <c r="S16" s="34"/>
      <c r="T16" s="34"/>
      <c r="U16" s="34"/>
    </row>
    <row r="17" spans="1:21" x14ac:dyDescent="0.35">
      <c r="A17" s="34"/>
      <c r="B17" s="44"/>
      <c r="C17" s="37"/>
      <c r="D17" s="37"/>
      <c r="E17" s="37"/>
      <c r="F17" s="37"/>
      <c r="G17" s="37"/>
      <c r="H17" s="37"/>
      <c r="I17" s="37"/>
      <c r="J17" s="37"/>
      <c r="K17" s="37"/>
      <c r="L17" s="37"/>
      <c r="M17" s="37"/>
      <c r="N17" s="37"/>
      <c r="O17" s="37"/>
      <c r="P17" s="45"/>
      <c r="Q17" s="34"/>
      <c r="R17" s="34"/>
      <c r="S17" s="34"/>
      <c r="T17" s="34"/>
      <c r="U17" s="34"/>
    </row>
    <row r="18" spans="1:21" x14ac:dyDescent="0.35">
      <c r="A18" s="34"/>
      <c r="B18" s="44"/>
      <c r="C18" s="37" t="s">
        <v>193</v>
      </c>
      <c r="D18" s="37"/>
      <c r="E18" s="37"/>
      <c r="F18" s="37"/>
      <c r="G18" s="37"/>
      <c r="H18" s="37"/>
      <c r="I18" s="37"/>
      <c r="J18" s="37"/>
      <c r="K18" s="37"/>
      <c r="L18" s="37"/>
      <c r="M18" s="37"/>
      <c r="N18" s="37"/>
      <c r="O18" s="37"/>
      <c r="P18" s="45"/>
      <c r="Q18" s="34"/>
      <c r="R18" s="34"/>
      <c r="S18" s="34"/>
      <c r="T18" s="34"/>
      <c r="U18" s="34"/>
    </row>
    <row r="19" spans="1:21" x14ac:dyDescent="0.35">
      <c r="A19" s="34"/>
      <c r="B19" s="44"/>
      <c r="C19" s="37"/>
      <c r="D19" s="37"/>
      <c r="E19" s="37"/>
      <c r="F19" s="37"/>
      <c r="G19" s="37"/>
      <c r="H19" s="37"/>
      <c r="I19" s="37"/>
      <c r="J19" s="37"/>
      <c r="K19" s="37"/>
      <c r="L19" s="37"/>
      <c r="M19" s="37"/>
      <c r="N19" s="37"/>
      <c r="O19" s="37"/>
      <c r="P19" s="45"/>
      <c r="Q19" s="34"/>
      <c r="R19" s="34"/>
      <c r="S19" s="34"/>
      <c r="T19" s="34"/>
      <c r="U19" s="34"/>
    </row>
    <row r="20" spans="1:21" x14ac:dyDescent="0.35">
      <c r="A20" s="34"/>
      <c r="B20" s="44"/>
      <c r="C20" s="37"/>
      <c r="D20" s="37"/>
      <c r="E20" s="37"/>
      <c r="F20" s="37"/>
      <c r="G20" s="37"/>
      <c r="H20" s="37"/>
      <c r="I20" s="37"/>
      <c r="J20" s="37"/>
      <c r="K20" s="37"/>
      <c r="L20" s="37"/>
      <c r="M20" s="37"/>
      <c r="N20" s="37"/>
      <c r="O20" s="37"/>
      <c r="P20" s="45"/>
      <c r="Q20" s="34"/>
      <c r="R20" s="34"/>
      <c r="S20" s="34"/>
      <c r="T20" s="34"/>
      <c r="U20" s="34"/>
    </row>
    <row r="21" spans="1:21" x14ac:dyDescent="0.35">
      <c r="A21" s="34"/>
      <c r="B21" s="46"/>
      <c r="C21" s="38"/>
      <c r="D21" s="38"/>
      <c r="E21" s="38"/>
      <c r="F21" s="38"/>
      <c r="G21" s="38"/>
      <c r="H21" s="38"/>
      <c r="I21" s="38"/>
      <c r="J21" s="38"/>
      <c r="K21" s="38"/>
      <c r="L21" s="38"/>
      <c r="M21" s="38"/>
      <c r="N21" s="38"/>
      <c r="O21" s="38"/>
      <c r="P21" s="47"/>
      <c r="Q21" s="34"/>
      <c r="R21" s="34"/>
      <c r="S21" s="34"/>
      <c r="T21" s="34"/>
      <c r="U21" s="34"/>
    </row>
    <row r="22" spans="1:21" x14ac:dyDescent="0.35">
      <c r="A22" s="34"/>
      <c r="B22" s="34"/>
      <c r="C22" s="34"/>
      <c r="D22" s="34"/>
      <c r="E22" s="34"/>
      <c r="F22" s="34"/>
      <c r="G22" s="34"/>
      <c r="H22" s="34"/>
      <c r="I22" s="34"/>
      <c r="J22" s="34"/>
      <c r="K22" s="34"/>
      <c r="L22" s="34"/>
      <c r="M22" s="34"/>
      <c r="N22" s="34"/>
      <c r="O22" s="34"/>
      <c r="P22" s="34"/>
      <c r="Q22" s="34"/>
      <c r="R22" s="34"/>
      <c r="S22" s="34"/>
      <c r="T22" s="34"/>
      <c r="U22" s="34"/>
    </row>
    <row r="23" spans="1:21" x14ac:dyDescent="0.35">
      <c r="A23" s="34"/>
      <c r="B23" s="34"/>
      <c r="C23" s="34"/>
      <c r="D23" s="34"/>
      <c r="E23" s="34"/>
      <c r="F23" s="34"/>
      <c r="G23" s="34"/>
      <c r="H23" s="34"/>
      <c r="I23" s="34"/>
      <c r="J23" s="34"/>
      <c r="K23" s="34"/>
      <c r="L23" s="34"/>
      <c r="M23" s="34"/>
      <c r="N23" s="34"/>
      <c r="O23" s="34"/>
      <c r="P23" s="34"/>
      <c r="Q23" s="34"/>
      <c r="R23" s="34"/>
      <c r="S23" s="34"/>
      <c r="T23" s="34"/>
      <c r="U23" s="34"/>
    </row>
    <row r="24" spans="1:21" x14ac:dyDescent="0.35">
      <c r="A24" s="34"/>
      <c r="B24" s="34"/>
      <c r="C24" s="34"/>
      <c r="D24" s="34"/>
      <c r="E24" s="34"/>
      <c r="F24" s="34"/>
      <c r="G24" s="34"/>
      <c r="H24" s="34"/>
      <c r="I24" s="34"/>
      <c r="J24" s="34"/>
      <c r="K24" s="34"/>
      <c r="L24" s="34"/>
      <c r="M24" s="34"/>
      <c r="N24" s="34"/>
      <c r="O24" s="34"/>
      <c r="P24" s="34"/>
      <c r="Q24" s="34"/>
      <c r="R24" s="34"/>
      <c r="S24" s="34"/>
      <c r="T24" s="34"/>
      <c r="U24" s="34"/>
    </row>
    <row r="25" spans="1:21" x14ac:dyDescent="0.35">
      <c r="A25" s="34"/>
      <c r="B25" s="34"/>
      <c r="C25" s="34"/>
      <c r="D25" s="34"/>
      <c r="E25" s="34"/>
      <c r="F25" s="34"/>
      <c r="G25" s="34"/>
      <c r="H25" s="34"/>
      <c r="I25" s="34"/>
      <c r="J25" s="34"/>
      <c r="K25" s="34"/>
      <c r="L25" s="34"/>
      <c r="M25" s="34"/>
      <c r="N25" s="34"/>
      <c r="O25" s="34"/>
      <c r="P25" s="34"/>
      <c r="Q25" s="34"/>
      <c r="R25" s="34"/>
      <c r="S25" s="34"/>
      <c r="T25" s="34"/>
      <c r="U25" s="34"/>
    </row>
    <row r="26" spans="1:21" x14ac:dyDescent="0.35">
      <c r="A26" s="34"/>
      <c r="B26" s="34"/>
      <c r="C26" s="34"/>
      <c r="D26" s="34"/>
      <c r="E26" s="34"/>
      <c r="F26" s="34"/>
      <c r="G26" s="34"/>
      <c r="H26" s="34"/>
      <c r="I26" s="34"/>
      <c r="J26" s="34"/>
      <c r="K26" s="34"/>
      <c r="L26" s="34"/>
      <c r="M26" s="34"/>
      <c r="N26" s="34"/>
      <c r="O26" s="34"/>
      <c r="P26" s="34"/>
      <c r="Q26" s="34"/>
      <c r="R26" s="34"/>
      <c r="S26" s="34"/>
      <c r="T26" s="34"/>
      <c r="U26" s="34"/>
    </row>
    <row r="27" spans="1:21" x14ac:dyDescent="0.35">
      <c r="A27" s="34"/>
      <c r="B27" s="34"/>
      <c r="C27" s="34"/>
      <c r="D27" s="34"/>
      <c r="E27" s="34"/>
      <c r="F27" s="34"/>
      <c r="G27" s="34"/>
      <c r="H27" s="34"/>
      <c r="I27" s="34"/>
      <c r="J27" s="34"/>
      <c r="K27" s="34"/>
      <c r="L27" s="34"/>
      <c r="M27" s="34"/>
      <c r="N27" s="34"/>
      <c r="O27" s="34"/>
      <c r="P27" s="34"/>
      <c r="Q27" s="34"/>
      <c r="R27" s="34"/>
      <c r="S27" s="34"/>
      <c r="T27" s="34"/>
      <c r="U27" s="34"/>
    </row>
  </sheetData>
  <mergeCells count="2">
    <mergeCell ref="C4:O7"/>
    <mergeCell ref="C12:O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A52A-7670-4B4A-A8BB-3995878DDA68}">
  <dimension ref="A1:AE84"/>
  <sheetViews>
    <sheetView showGridLines="0" zoomScale="70" zoomScaleNormal="70" workbookViewId="0">
      <selection activeCell="F6" sqref="F6"/>
    </sheetView>
  </sheetViews>
  <sheetFormatPr defaultColWidth="0" defaultRowHeight="18" zeroHeight="1" x14ac:dyDescent="0.4"/>
  <cols>
    <col min="1" max="1" width="8.90625" style="1" customWidth="1"/>
    <col min="2" max="2" width="38.90625" style="2" customWidth="1"/>
    <col min="3" max="6" width="11.81640625" style="1" customWidth="1"/>
    <col min="7" max="7" width="42" style="1" customWidth="1"/>
    <col min="8" max="11" width="11.81640625" style="1" customWidth="1"/>
    <col min="12" max="17" width="11.6328125" style="1" customWidth="1"/>
    <col min="18" max="18" width="36.36328125" style="1" customWidth="1"/>
    <col min="19" max="19" width="11.36328125" style="1" customWidth="1"/>
    <col min="20" max="20" width="11.54296875" style="1" customWidth="1"/>
    <col min="21" max="22" width="11.6328125" style="1" customWidth="1"/>
    <col min="23" max="24" width="11.6328125" style="1" hidden="1" customWidth="1"/>
    <col min="25" max="25" width="11.6328125" style="29" hidden="1" customWidth="1"/>
    <col min="26" max="31" width="11.6328125" style="1" hidden="1" customWidth="1"/>
    <col min="32" max="16384" width="8.90625" style="1" hidden="1"/>
  </cols>
  <sheetData>
    <row r="1" spans="2:25" s="5" customFormat="1" ht="9" customHeight="1" x14ac:dyDescent="0.35">
      <c r="B1" s="8"/>
      <c r="Y1" s="25"/>
    </row>
    <row r="2" spans="2:25" s="20" customFormat="1" ht="43.75" customHeight="1" x14ac:dyDescent="0.35">
      <c r="B2" s="201" t="s">
        <v>0</v>
      </c>
      <c r="C2" s="201"/>
      <c r="D2" s="201"/>
      <c r="E2" s="201"/>
      <c r="G2" s="21" t="s">
        <v>59</v>
      </c>
      <c r="H2" s="21"/>
      <c r="I2" s="21"/>
      <c r="J2" s="21"/>
      <c r="K2" s="21" t="s">
        <v>61</v>
      </c>
      <c r="L2" s="21"/>
      <c r="M2" s="21"/>
      <c r="R2" s="21" t="s">
        <v>42</v>
      </c>
      <c r="Y2" s="26"/>
    </row>
    <row r="3" spans="2:25" s="5" customFormat="1" ht="25.25" customHeight="1" x14ac:dyDescent="0.35">
      <c r="B3" s="6"/>
      <c r="C3" s="12" t="s">
        <v>1</v>
      </c>
      <c r="D3" s="12" t="s">
        <v>2</v>
      </c>
      <c r="E3" s="12" t="s">
        <v>12</v>
      </c>
      <c r="F3" s="17"/>
      <c r="G3" s="31"/>
      <c r="H3" s="12">
        <v>2019</v>
      </c>
      <c r="I3" s="21"/>
      <c r="J3" s="21"/>
      <c r="K3" s="208"/>
      <c r="L3" s="209"/>
      <c r="M3" s="208" t="s">
        <v>62</v>
      </c>
      <c r="N3" s="210"/>
      <c r="O3" s="210"/>
      <c r="P3" s="17"/>
      <c r="R3" s="13"/>
      <c r="S3" s="13" t="s">
        <v>1</v>
      </c>
      <c r="T3" s="13" t="s">
        <v>32</v>
      </c>
      <c r="U3" s="17"/>
    </row>
    <row r="4" spans="2:25" s="5" customFormat="1" ht="25.25" customHeight="1" x14ac:dyDescent="0.35">
      <c r="B4" s="146" t="s">
        <v>3</v>
      </c>
      <c r="C4" s="181">
        <v>25</v>
      </c>
      <c r="D4" s="181">
        <v>20</v>
      </c>
      <c r="E4" s="181">
        <v>45</v>
      </c>
      <c r="G4" s="147" t="s">
        <v>64</v>
      </c>
      <c r="H4" s="226">
        <v>0.75</v>
      </c>
      <c r="K4" s="211">
        <v>2018</v>
      </c>
      <c r="L4" s="212"/>
      <c r="M4" s="213">
        <v>0.9</v>
      </c>
      <c r="N4" s="214"/>
      <c r="O4" s="215"/>
      <c r="R4" s="150" t="s">
        <v>51</v>
      </c>
      <c r="S4" s="19">
        <v>1</v>
      </c>
      <c r="T4" s="19">
        <v>0</v>
      </c>
      <c r="X4" s="30"/>
      <c r="Y4" s="25"/>
    </row>
    <row r="5" spans="2:25" s="5" customFormat="1" ht="25.25" customHeight="1" x14ac:dyDescent="0.35">
      <c r="B5" s="146" t="s">
        <v>4</v>
      </c>
      <c r="C5" s="181">
        <v>52</v>
      </c>
      <c r="D5" s="181">
        <v>38</v>
      </c>
      <c r="E5" s="181">
        <v>90</v>
      </c>
      <c r="G5" s="147" t="s">
        <v>65</v>
      </c>
      <c r="H5" s="227"/>
      <c r="K5" s="211">
        <v>2019</v>
      </c>
      <c r="L5" s="212"/>
      <c r="M5" s="213">
        <v>0.9</v>
      </c>
      <c r="N5" s="214"/>
      <c r="O5" s="215"/>
      <c r="R5" s="150" t="s">
        <v>44</v>
      </c>
      <c r="S5" s="19">
        <v>0.22222222222222221</v>
      </c>
      <c r="T5" s="19">
        <v>0.77777777777777779</v>
      </c>
      <c r="Y5" s="25"/>
    </row>
    <row r="6" spans="2:25" s="5" customFormat="1" ht="25.25" customHeight="1" x14ac:dyDescent="0.35">
      <c r="B6" s="146" t="s">
        <v>5</v>
      </c>
      <c r="C6" s="181">
        <v>8</v>
      </c>
      <c r="D6" s="181">
        <v>5</v>
      </c>
      <c r="E6" s="181">
        <v>13</v>
      </c>
      <c r="R6" s="150" t="s">
        <v>45</v>
      </c>
      <c r="S6" s="19">
        <v>0.53968253968253965</v>
      </c>
      <c r="T6" s="19">
        <v>0.46031746031746029</v>
      </c>
      <c r="Y6" s="25"/>
    </row>
    <row r="7" spans="2:25" s="5" customFormat="1" ht="25.25" customHeight="1" x14ac:dyDescent="0.35">
      <c r="B7" s="146" t="s">
        <v>6</v>
      </c>
      <c r="C7" s="181">
        <v>464</v>
      </c>
      <c r="D7" s="181">
        <v>716</v>
      </c>
      <c r="E7" s="181">
        <v>1180</v>
      </c>
      <c r="G7" s="201" t="s">
        <v>50</v>
      </c>
      <c r="H7" s="201"/>
      <c r="I7" s="201"/>
      <c r="J7" s="201"/>
      <c r="K7" s="201" t="s">
        <v>33</v>
      </c>
      <c r="L7" s="201"/>
      <c r="M7" s="201"/>
      <c r="N7" s="201"/>
      <c r="R7" s="150" t="s">
        <v>46</v>
      </c>
      <c r="S7" s="19">
        <v>0.52380952380952384</v>
      </c>
      <c r="T7" s="19">
        <v>0.47619047619047616</v>
      </c>
      <c r="Y7" s="25"/>
    </row>
    <row r="8" spans="2:25" s="5" customFormat="1" ht="25.25" customHeight="1" x14ac:dyDescent="0.35">
      <c r="B8" s="146" t="s">
        <v>7</v>
      </c>
      <c r="C8" s="181">
        <v>80</v>
      </c>
      <c r="D8" s="181">
        <v>6</v>
      </c>
      <c r="E8" s="181">
        <v>86</v>
      </c>
      <c r="G8" s="201"/>
      <c r="H8" s="201"/>
      <c r="I8" s="201"/>
      <c r="J8" s="201"/>
      <c r="K8" s="201"/>
      <c r="L8" s="201"/>
      <c r="M8" s="201"/>
      <c r="N8" s="201"/>
      <c r="O8" s="20"/>
      <c r="R8" s="150" t="s">
        <v>49</v>
      </c>
      <c r="S8" s="19">
        <v>0.50124688279301743</v>
      </c>
      <c r="T8" s="19">
        <v>0.49875311720698257</v>
      </c>
      <c r="Y8" s="25"/>
    </row>
    <row r="9" spans="2:25" s="5" customFormat="1" ht="25.25" customHeight="1" x14ac:dyDescent="0.35">
      <c r="B9" s="18" t="s">
        <v>12</v>
      </c>
      <c r="C9" s="181">
        <v>629</v>
      </c>
      <c r="D9" s="181">
        <v>785</v>
      </c>
      <c r="E9" s="181">
        <v>1414</v>
      </c>
      <c r="G9" s="147" t="s">
        <v>52</v>
      </c>
      <c r="H9" s="185">
        <v>0.18670438472418671</v>
      </c>
      <c r="K9" s="208"/>
      <c r="L9" s="209"/>
      <c r="M9" s="208" t="s">
        <v>35</v>
      </c>
      <c r="N9" s="210"/>
      <c r="O9" s="210"/>
      <c r="R9" s="150" t="s">
        <v>47</v>
      </c>
      <c r="S9" s="19">
        <v>0.48681055155875302</v>
      </c>
      <c r="T9" s="19">
        <v>0.51318944844124703</v>
      </c>
      <c r="Y9" s="25"/>
    </row>
    <row r="10" spans="2:25" s="5" customFormat="1" ht="25.25" customHeight="1" x14ac:dyDescent="0.35">
      <c r="B10" s="8"/>
      <c r="G10" s="147" t="s">
        <v>53</v>
      </c>
      <c r="H10" s="185">
        <v>0.81329561527581329</v>
      </c>
      <c r="K10" s="211" t="s">
        <v>54</v>
      </c>
      <c r="L10" s="212"/>
      <c r="M10" s="216">
        <v>0.11899999999999999</v>
      </c>
      <c r="N10" s="217"/>
      <c r="O10" s="218"/>
      <c r="R10" s="151" t="s">
        <v>48</v>
      </c>
      <c r="S10" s="19">
        <v>0.22945205479452055</v>
      </c>
      <c r="T10" s="19">
        <v>0.77054794520547942</v>
      </c>
      <c r="Y10" s="25"/>
    </row>
    <row r="11" spans="2:25" s="5" customFormat="1" ht="12.65" customHeight="1" x14ac:dyDescent="0.35">
      <c r="B11" s="8"/>
      <c r="R11" s="32"/>
      <c r="S11" s="33"/>
      <c r="T11" s="33"/>
      <c r="Y11" s="25"/>
    </row>
    <row r="12" spans="2:25" s="20" customFormat="1" ht="43.75" customHeight="1" x14ac:dyDescent="0.35">
      <c r="B12" s="201" t="s">
        <v>8</v>
      </c>
      <c r="C12" s="201"/>
      <c r="D12" s="201"/>
      <c r="E12" s="201"/>
      <c r="G12" s="201" t="s">
        <v>17</v>
      </c>
      <c r="H12" s="201"/>
      <c r="I12" s="201"/>
      <c r="J12" s="201"/>
      <c r="K12" s="201"/>
      <c r="L12" s="201"/>
      <c r="M12" s="201"/>
      <c r="N12" s="201"/>
      <c r="O12" s="201"/>
      <c r="P12" s="201"/>
      <c r="Q12" s="201"/>
      <c r="S12" s="22"/>
      <c r="T12" s="22"/>
      <c r="U12" s="22"/>
      <c r="Y12" s="26"/>
    </row>
    <row r="13" spans="2:25" s="5" customFormat="1" ht="25.25" customHeight="1" x14ac:dyDescent="0.35">
      <c r="B13" s="6"/>
      <c r="C13" s="12" t="s">
        <v>1</v>
      </c>
      <c r="D13" s="12" t="s">
        <v>2</v>
      </c>
      <c r="E13" s="12" t="s">
        <v>12</v>
      </c>
      <c r="F13" s="17"/>
      <c r="G13" s="202"/>
      <c r="H13" s="208" t="s">
        <v>18</v>
      </c>
      <c r="I13" s="209"/>
      <c r="J13" s="208" t="s">
        <v>19</v>
      </c>
      <c r="K13" s="209"/>
      <c r="L13" s="208" t="s">
        <v>20</v>
      </c>
      <c r="M13" s="209"/>
      <c r="N13" s="208" t="s">
        <v>21</v>
      </c>
      <c r="O13" s="209"/>
      <c r="P13" s="208" t="s">
        <v>22</v>
      </c>
      <c r="Q13" s="209"/>
      <c r="Y13" s="25"/>
    </row>
    <row r="14" spans="2:25" s="5" customFormat="1" ht="25.25" customHeight="1" x14ac:dyDescent="0.35">
      <c r="B14" s="147" t="s">
        <v>9</v>
      </c>
      <c r="C14" s="182" t="s">
        <v>55</v>
      </c>
      <c r="D14" s="182" t="s">
        <v>55</v>
      </c>
      <c r="E14" s="183">
        <v>0</v>
      </c>
      <c r="G14" s="203"/>
      <c r="H14" s="12" t="s">
        <v>1</v>
      </c>
      <c r="I14" s="12" t="s">
        <v>2</v>
      </c>
      <c r="J14" s="12" t="s">
        <v>1</v>
      </c>
      <c r="K14" s="12" t="s">
        <v>2</v>
      </c>
      <c r="L14" s="12" t="s">
        <v>1</v>
      </c>
      <c r="M14" s="12" t="s">
        <v>2</v>
      </c>
      <c r="N14" s="12" t="s">
        <v>1</v>
      </c>
      <c r="O14" s="12" t="s">
        <v>2</v>
      </c>
      <c r="P14" s="12" t="s">
        <v>1</v>
      </c>
      <c r="Q14" s="12" t="s">
        <v>2</v>
      </c>
      <c r="Y14" s="25"/>
    </row>
    <row r="15" spans="2:25" s="5" customFormat="1" ht="25.25" customHeight="1" x14ac:dyDescent="0.35">
      <c r="B15" s="147" t="s">
        <v>10</v>
      </c>
      <c r="C15" s="182" t="s">
        <v>55</v>
      </c>
      <c r="D15" s="182" t="s">
        <v>55</v>
      </c>
      <c r="E15" s="183">
        <v>0</v>
      </c>
      <c r="G15" s="147" t="s">
        <v>23</v>
      </c>
      <c r="H15" s="178">
        <v>1.2350754152630145E-2</v>
      </c>
      <c r="I15" s="178">
        <v>1.1769495626086729E-2</v>
      </c>
      <c r="J15" s="178">
        <v>1.0855470344893843E-2</v>
      </c>
      <c r="K15" s="178">
        <v>1.2896804698120271E-2</v>
      </c>
      <c r="L15" s="178">
        <v>1.104525576372903E-2</v>
      </c>
      <c r="M15" s="178">
        <v>1.3360910107827469E-2</v>
      </c>
      <c r="N15" s="178">
        <v>1.2988215961668799E-2</v>
      </c>
      <c r="O15" s="178">
        <v>1.1799290959587058E-2</v>
      </c>
      <c r="P15" s="178">
        <v>1.1980159676155625E-2</v>
      </c>
      <c r="Q15" s="178">
        <v>1.2137088936995407E-2</v>
      </c>
      <c r="Y15" s="25"/>
    </row>
    <row r="16" spans="2:25" s="5" customFormat="1" ht="25.25" customHeight="1" x14ac:dyDescent="0.35">
      <c r="B16" s="147" t="s">
        <v>11</v>
      </c>
      <c r="C16" s="183">
        <v>4</v>
      </c>
      <c r="D16" s="183">
        <v>4</v>
      </c>
      <c r="E16" s="183">
        <v>8</v>
      </c>
      <c r="G16" s="149" t="s">
        <v>43</v>
      </c>
      <c r="H16" s="204">
        <v>1.201975242263599E-2</v>
      </c>
      <c r="I16" s="205"/>
      <c r="J16" s="204">
        <v>1.1861325052511161E-2</v>
      </c>
      <c r="K16" s="205"/>
      <c r="L16" s="204">
        <v>1.2500733662125082E-2</v>
      </c>
      <c r="M16" s="205"/>
      <c r="N16" s="204">
        <v>1.234749012572183E-2</v>
      </c>
      <c r="O16" s="205"/>
      <c r="P16" s="204">
        <v>1.2069696618217569E-2</v>
      </c>
      <c r="Q16" s="205"/>
      <c r="Y16" s="25"/>
    </row>
    <row r="17" spans="2:25" s="5" customFormat="1" ht="25.25" customHeight="1" x14ac:dyDescent="0.35">
      <c r="B17" s="18" t="s">
        <v>12</v>
      </c>
      <c r="C17" s="183">
        <v>4</v>
      </c>
      <c r="D17" s="183">
        <v>4</v>
      </c>
      <c r="E17" s="183">
        <v>8</v>
      </c>
      <c r="Y17" s="25"/>
    </row>
    <row r="18" spans="2:25" s="5" customFormat="1" ht="11.4" customHeight="1" x14ac:dyDescent="0.35">
      <c r="B18" s="8"/>
      <c r="J18" s="24"/>
      <c r="Y18" s="25"/>
    </row>
    <row r="19" spans="2:25" s="20" customFormat="1" ht="43.75" customHeight="1" x14ac:dyDescent="0.35">
      <c r="B19" s="225" t="s">
        <v>63</v>
      </c>
      <c r="C19" s="225"/>
      <c r="D19" s="225"/>
      <c r="E19" s="225"/>
      <c r="G19" s="201" t="s">
        <v>24</v>
      </c>
      <c r="H19" s="201"/>
      <c r="I19" s="201"/>
      <c r="R19" s="21" t="s">
        <v>34</v>
      </c>
      <c r="S19" s="22"/>
      <c r="Y19" s="26"/>
    </row>
    <row r="20" spans="2:25" s="5" customFormat="1" ht="25.25" customHeight="1" x14ac:dyDescent="0.35">
      <c r="B20" s="6"/>
      <c r="C20" s="13" t="s">
        <v>1</v>
      </c>
      <c r="D20" s="13" t="s">
        <v>2</v>
      </c>
      <c r="E20" s="12" t="s">
        <v>12</v>
      </c>
      <c r="F20" s="17"/>
      <c r="G20" s="13"/>
      <c r="H20" s="13" t="s">
        <v>1</v>
      </c>
      <c r="I20" s="13" t="s">
        <v>2</v>
      </c>
      <c r="R20" s="12" t="s">
        <v>36</v>
      </c>
      <c r="S20" s="219" t="s">
        <v>37</v>
      </c>
      <c r="T20" s="220"/>
      <c r="U20" s="221"/>
      <c r="V20" s="17"/>
      <c r="Y20" s="25"/>
    </row>
    <row r="21" spans="2:25" s="5" customFormat="1" ht="25.25" customHeight="1" x14ac:dyDescent="0.35">
      <c r="B21" s="146" t="s">
        <v>13</v>
      </c>
      <c r="C21" s="184">
        <v>451</v>
      </c>
      <c r="D21" s="184">
        <v>528</v>
      </c>
      <c r="E21" s="181">
        <v>979</v>
      </c>
      <c r="G21" s="148" t="s">
        <v>25</v>
      </c>
      <c r="H21" s="179">
        <v>0.94485294117647056</v>
      </c>
      <c r="I21" s="179">
        <v>0.94182825484764543</v>
      </c>
      <c r="J21" s="223" t="s">
        <v>26</v>
      </c>
      <c r="K21" s="224"/>
      <c r="L21" s="224"/>
      <c r="R21" s="152" t="s">
        <v>38</v>
      </c>
      <c r="S21" s="195">
        <v>0</v>
      </c>
      <c r="T21" s="196"/>
      <c r="U21" s="197"/>
      <c r="Y21" s="25"/>
    </row>
    <row r="22" spans="2:25" s="5" customFormat="1" ht="25.25" customHeight="1" x14ac:dyDescent="0.35">
      <c r="B22" s="146" t="s">
        <v>14</v>
      </c>
      <c r="C22" s="184">
        <v>57</v>
      </c>
      <c r="D22" s="184">
        <v>74</v>
      </c>
      <c r="E22" s="181">
        <v>131</v>
      </c>
      <c r="G22" s="148" t="s">
        <v>60</v>
      </c>
      <c r="H22" s="180">
        <v>75</v>
      </c>
      <c r="I22" s="180">
        <v>52</v>
      </c>
      <c r="J22" s="223"/>
      <c r="K22" s="224"/>
      <c r="L22" s="224"/>
      <c r="R22" s="152" t="s">
        <v>39</v>
      </c>
      <c r="S22" s="195">
        <v>0</v>
      </c>
      <c r="T22" s="196"/>
      <c r="U22" s="197"/>
      <c r="Y22" s="25"/>
    </row>
    <row r="23" spans="2:25" s="5" customFormat="1" ht="25.25" customHeight="1" x14ac:dyDescent="0.35">
      <c r="B23" s="146" t="s">
        <v>15</v>
      </c>
      <c r="C23" s="184">
        <v>95</v>
      </c>
      <c r="D23" s="184">
        <v>155</v>
      </c>
      <c r="E23" s="181">
        <v>250</v>
      </c>
      <c r="G23" s="148" t="s">
        <v>67</v>
      </c>
      <c r="H23" s="180">
        <v>38</v>
      </c>
      <c r="I23" s="180">
        <v>45</v>
      </c>
      <c r="R23" s="153" t="s">
        <v>40</v>
      </c>
      <c r="S23" s="195">
        <v>0</v>
      </c>
      <c r="T23" s="196"/>
      <c r="U23" s="197"/>
      <c r="Y23" s="25"/>
    </row>
    <row r="24" spans="2:25" s="5" customFormat="1" ht="25.25" customHeight="1" x14ac:dyDescent="0.35">
      <c r="B24" s="146" t="s">
        <v>16</v>
      </c>
      <c r="C24" s="184">
        <v>26</v>
      </c>
      <c r="D24" s="184">
        <v>28</v>
      </c>
      <c r="E24" s="181">
        <v>54</v>
      </c>
      <c r="G24" s="148" t="s">
        <v>66</v>
      </c>
      <c r="H24" s="180">
        <v>35</v>
      </c>
      <c r="I24" s="180">
        <v>43</v>
      </c>
      <c r="R24" s="152" t="s">
        <v>56</v>
      </c>
      <c r="S24" s="198" t="s">
        <v>57</v>
      </c>
      <c r="T24" s="199"/>
      <c r="U24" s="200"/>
      <c r="Y24" s="25"/>
    </row>
    <row r="25" spans="2:25" s="5" customFormat="1" ht="25.25" customHeight="1" x14ac:dyDescent="0.35">
      <c r="B25" s="18" t="s">
        <v>12</v>
      </c>
      <c r="C25" s="184">
        <v>629</v>
      </c>
      <c r="D25" s="184">
        <v>785</v>
      </c>
      <c r="E25" s="181">
        <v>1414</v>
      </c>
      <c r="G25" s="147" t="s">
        <v>27</v>
      </c>
      <c r="H25" s="177">
        <v>0.92105263157894735</v>
      </c>
      <c r="I25" s="177">
        <v>0.9555555555555556</v>
      </c>
      <c r="R25" s="206" t="s">
        <v>41</v>
      </c>
      <c r="S25" s="206"/>
      <c r="T25" s="206"/>
      <c r="U25" s="206"/>
      <c r="Y25" s="25"/>
    </row>
    <row r="26" spans="2:25" s="5" customFormat="1" ht="18.649999999999999" customHeight="1" x14ac:dyDescent="0.35">
      <c r="B26" s="8"/>
      <c r="G26" s="222" t="s">
        <v>28</v>
      </c>
      <c r="H26" s="222"/>
      <c r="I26" s="222"/>
      <c r="J26" s="222"/>
      <c r="K26" s="222"/>
      <c r="R26" s="207"/>
      <c r="S26" s="207"/>
      <c r="T26" s="207"/>
      <c r="U26" s="207"/>
      <c r="Y26" s="25"/>
    </row>
    <row r="27" spans="2:25" s="22" customFormat="1" ht="43.25" customHeight="1" x14ac:dyDescent="0.35">
      <c r="B27" s="21" t="s">
        <v>29</v>
      </c>
      <c r="C27" s="23"/>
      <c r="D27" s="23"/>
      <c r="G27" s="222"/>
      <c r="H27" s="222"/>
      <c r="I27" s="222"/>
      <c r="J27" s="222"/>
      <c r="K27" s="222"/>
      <c r="Y27" s="27"/>
    </row>
    <row r="28" spans="2:25" s="5" customFormat="1" ht="25.25" customHeight="1" x14ac:dyDescent="0.35">
      <c r="B28" s="12"/>
      <c r="C28" s="12" t="s">
        <v>1</v>
      </c>
      <c r="D28" s="12" t="s">
        <v>2</v>
      </c>
      <c r="G28" s="222"/>
      <c r="H28" s="222"/>
      <c r="I28" s="222"/>
      <c r="J28" s="222"/>
      <c r="K28" s="222"/>
      <c r="Y28" s="25"/>
    </row>
    <row r="29" spans="2:25" s="5" customFormat="1" ht="25.25" customHeight="1" x14ac:dyDescent="0.35">
      <c r="B29" s="147" t="s">
        <v>30</v>
      </c>
      <c r="C29" s="177">
        <v>0.44483734087694482</v>
      </c>
      <c r="D29" s="177">
        <v>0.55516265912305518</v>
      </c>
      <c r="Y29" s="25"/>
    </row>
    <row r="30" spans="2:25" s="5" customFormat="1" ht="25.25" customHeight="1" x14ac:dyDescent="0.35">
      <c r="B30" s="147" t="s">
        <v>31</v>
      </c>
      <c r="C30" s="177">
        <v>0.5</v>
      </c>
      <c r="D30" s="177">
        <v>0.5</v>
      </c>
      <c r="Y30" s="25"/>
    </row>
    <row r="31" spans="2:25" s="5" customFormat="1" ht="25.25" customHeight="1" x14ac:dyDescent="0.35">
      <c r="B31" s="147" t="s">
        <v>58</v>
      </c>
      <c r="C31" s="177">
        <v>0.44</v>
      </c>
      <c r="D31" s="177">
        <v>0.56000000000000005</v>
      </c>
      <c r="Y31" s="25"/>
    </row>
    <row r="32" spans="2:25" s="5" customFormat="1" ht="19.25" customHeight="1" x14ac:dyDescent="0.35">
      <c r="Y32" s="25"/>
    </row>
    <row r="33" spans="2:25" s="5" customFormat="1" ht="25.25" customHeight="1" x14ac:dyDescent="0.35">
      <c r="S33" s="255" t="s">
        <v>195</v>
      </c>
      <c r="T33" s="256"/>
      <c r="U33" s="256"/>
      <c r="V33" s="256"/>
      <c r="Y33" s="25"/>
    </row>
    <row r="34" spans="2:25" s="5" customFormat="1" ht="25.25" customHeight="1" x14ac:dyDescent="0.35">
      <c r="C34" s="14"/>
      <c r="D34" s="14"/>
      <c r="Y34" s="25"/>
    </row>
    <row r="35" spans="2:25" s="5" customFormat="1" ht="25.25" hidden="1" customHeight="1" x14ac:dyDescent="0.35">
      <c r="Y35" s="25"/>
    </row>
    <row r="36" spans="2:25" s="5" customFormat="1" ht="25.25" hidden="1" customHeight="1" x14ac:dyDescent="0.35">
      <c r="Y36" s="25"/>
    </row>
    <row r="37" spans="2:25" s="5" customFormat="1" ht="25.25" hidden="1" customHeight="1" x14ac:dyDescent="0.35">
      <c r="I37" s="7"/>
      <c r="Y37" s="25"/>
    </row>
    <row r="38" spans="2:25" s="5" customFormat="1" ht="25.25" hidden="1" customHeight="1" x14ac:dyDescent="0.35">
      <c r="I38" s="10"/>
      <c r="Y38" s="25"/>
    </row>
    <row r="39" spans="2:25" s="5" customFormat="1" ht="25.25" hidden="1" customHeight="1" x14ac:dyDescent="0.35">
      <c r="Y39" s="25"/>
    </row>
    <row r="40" spans="2:25" s="5" customFormat="1" ht="25.25" hidden="1" customHeight="1" x14ac:dyDescent="0.35">
      <c r="Y40" s="25"/>
    </row>
    <row r="41" spans="2:25" s="5" customFormat="1" ht="25.25" hidden="1" customHeight="1" x14ac:dyDescent="0.35">
      <c r="Y41" s="25"/>
    </row>
    <row r="42" spans="2:25" s="5" customFormat="1" ht="25.25" hidden="1" customHeight="1" x14ac:dyDescent="0.35">
      <c r="E42" s="7"/>
      <c r="Y42" s="25"/>
    </row>
    <row r="43" spans="2:25" s="5" customFormat="1" ht="25.25" hidden="1" customHeight="1" x14ac:dyDescent="0.35">
      <c r="Y43" s="25"/>
    </row>
    <row r="44" spans="2:25" s="5" customFormat="1" ht="25.25" hidden="1" customHeight="1" x14ac:dyDescent="0.35">
      <c r="Y44" s="25"/>
    </row>
    <row r="45" spans="2:25" s="5" customFormat="1" ht="25.25" hidden="1" customHeight="1" x14ac:dyDescent="0.35">
      <c r="Y45" s="25"/>
    </row>
    <row r="46" spans="2:25" s="5" customFormat="1" ht="25.25" hidden="1" customHeight="1" x14ac:dyDescent="0.35">
      <c r="Y46" s="25"/>
    </row>
    <row r="47" spans="2:25" s="5" customFormat="1" ht="25.25" hidden="1" customHeight="1" x14ac:dyDescent="0.35">
      <c r="B47" s="8"/>
      <c r="Y47" s="25"/>
    </row>
    <row r="48" spans="2:25" s="5" customFormat="1" ht="25.25" hidden="1" customHeight="1" x14ac:dyDescent="0.35">
      <c r="Y48" s="25"/>
    </row>
    <row r="49" spans="2:25" s="5" customFormat="1" ht="25.25" hidden="1" customHeight="1" x14ac:dyDescent="0.35">
      <c r="Y49" s="25"/>
    </row>
    <row r="50" spans="2:25" s="5" customFormat="1" ht="25.25" hidden="1" customHeight="1" x14ac:dyDescent="0.35">
      <c r="Y50" s="25"/>
    </row>
    <row r="51" spans="2:25" s="5" customFormat="1" ht="25.25" hidden="1" customHeight="1" x14ac:dyDescent="0.35">
      <c r="Y51" s="25"/>
    </row>
    <row r="52" spans="2:25" s="5" customFormat="1" ht="25.25" hidden="1" customHeight="1" x14ac:dyDescent="0.35">
      <c r="Y52" s="25"/>
    </row>
    <row r="53" spans="2:25" s="5" customFormat="1" ht="25.25" hidden="1" customHeight="1" x14ac:dyDescent="0.35">
      <c r="Y53" s="25"/>
    </row>
    <row r="54" spans="2:25" s="5" customFormat="1" ht="25.25" hidden="1" customHeight="1" x14ac:dyDescent="0.35">
      <c r="E54" s="9"/>
      <c r="H54" s="9"/>
      <c r="I54" s="9"/>
      <c r="Y54" s="25"/>
    </row>
    <row r="55" spans="2:25" s="5" customFormat="1" ht="25.25" hidden="1" customHeight="1" x14ac:dyDescent="0.35">
      <c r="H55" s="9"/>
      <c r="I55" s="9"/>
      <c r="Y55" s="25"/>
    </row>
    <row r="56" spans="2:25" s="5" customFormat="1" ht="25.25" hidden="1" customHeight="1" x14ac:dyDescent="0.35">
      <c r="I56" s="9"/>
      <c r="Y56" s="25"/>
    </row>
    <row r="57" spans="2:25" s="5" customFormat="1" ht="25.25" hidden="1" customHeight="1" x14ac:dyDescent="0.35">
      <c r="H57" s="9"/>
      <c r="I57" s="9"/>
      <c r="Y57" s="25"/>
    </row>
    <row r="58" spans="2:25" s="5" customFormat="1" ht="25.25" hidden="1" customHeight="1" x14ac:dyDescent="0.35">
      <c r="H58" s="9"/>
      <c r="I58" s="9"/>
      <c r="Y58" s="25"/>
    </row>
    <row r="59" spans="2:25" s="5" customFormat="1" ht="25.25" hidden="1" customHeight="1" x14ac:dyDescent="0.35">
      <c r="H59" s="9"/>
      <c r="I59" s="9"/>
      <c r="J59" s="10"/>
      <c r="Y59" s="25"/>
    </row>
    <row r="60" spans="2:25" s="5" customFormat="1" ht="25.25" hidden="1" customHeight="1" x14ac:dyDescent="0.35">
      <c r="H60" s="10"/>
      <c r="I60" s="10"/>
      <c r="J60" s="10"/>
      <c r="Y60" s="25"/>
    </row>
    <row r="61" spans="2:25" s="5" customFormat="1" ht="25.25" hidden="1" customHeight="1" x14ac:dyDescent="0.35">
      <c r="J61" s="9"/>
      <c r="Y61" s="25"/>
    </row>
    <row r="62" spans="2:25" s="5" customFormat="1" ht="25.25" hidden="1" customHeight="1" x14ac:dyDescent="0.35">
      <c r="Y62" s="25"/>
    </row>
    <row r="63" spans="2:25" s="5" customFormat="1" ht="25.25" hidden="1" customHeight="1" x14ac:dyDescent="0.35">
      <c r="Y63" s="25"/>
    </row>
    <row r="64" spans="2:25" s="5" customFormat="1" ht="25.25" hidden="1" customHeight="1" x14ac:dyDescent="0.35">
      <c r="B64" s="8"/>
      <c r="C64" s="11"/>
      <c r="D64" s="11"/>
      <c r="Y64" s="25"/>
    </row>
    <row r="65" spans="2:25" s="5" customFormat="1" ht="25.25" hidden="1" customHeight="1" x14ac:dyDescent="0.35">
      <c r="B65" s="8"/>
      <c r="Y65" s="25"/>
    </row>
    <row r="66" spans="2:25" s="5" customFormat="1" ht="25.25" hidden="1" customHeight="1" x14ac:dyDescent="0.35">
      <c r="B66" s="8"/>
      <c r="Y66" s="25"/>
    </row>
    <row r="67" spans="2:25" s="5" customFormat="1" ht="25.25" hidden="1" customHeight="1" x14ac:dyDescent="0.35">
      <c r="B67" s="8"/>
      <c r="Y67" s="25"/>
    </row>
    <row r="68" spans="2:25" s="5" customFormat="1" ht="25.25" hidden="1" customHeight="1" x14ac:dyDescent="0.35">
      <c r="B68" s="8"/>
      <c r="K68" s="10"/>
      <c r="L68" s="9"/>
      <c r="M68" s="9"/>
      <c r="N68" s="9"/>
      <c r="O68" s="9"/>
      <c r="P68" s="9"/>
      <c r="Y68" s="25"/>
    </row>
    <row r="69" spans="2:25" s="5" customFormat="1" ht="25.25" hidden="1" customHeight="1" x14ac:dyDescent="0.35">
      <c r="B69" s="8"/>
      <c r="K69" s="10"/>
      <c r="L69" s="9"/>
      <c r="M69" s="9"/>
      <c r="N69" s="9"/>
      <c r="O69" s="9"/>
      <c r="P69" s="9"/>
      <c r="Y69" s="25"/>
    </row>
    <row r="70" spans="2:25" s="5" customFormat="1" ht="25.25" hidden="1" customHeight="1" x14ac:dyDescent="0.35">
      <c r="K70" s="9"/>
      <c r="L70" s="9"/>
      <c r="M70" s="9"/>
      <c r="N70" s="9"/>
      <c r="O70" s="9"/>
      <c r="P70" s="9"/>
      <c r="Y70" s="25"/>
    </row>
    <row r="71" spans="2:25" s="5" customFormat="1" ht="25.25" hidden="1" customHeight="1" x14ac:dyDescent="0.35">
      <c r="J71" s="9"/>
      <c r="K71" s="9"/>
      <c r="L71" s="9"/>
      <c r="M71" s="9"/>
      <c r="N71" s="9"/>
      <c r="O71" s="9"/>
      <c r="P71" s="9"/>
      <c r="Y71" s="25"/>
    </row>
    <row r="72" spans="2:25" s="5" customFormat="1" ht="25.25" hidden="1" customHeight="1" x14ac:dyDescent="0.35">
      <c r="J72" s="9"/>
      <c r="K72" s="9"/>
      <c r="L72" s="9"/>
      <c r="M72" s="9"/>
      <c r="N72" s="9"/>
      <c r="O72" s="9"/>
      <c r="P72" s="9"/>
      <c r="Y72" s="25"/>
    </row>
    <row r="73" spans="2:25" s="5" customFormat="1" ht="25.25" hidden="1" customHeight="1" x14ac:dyDescent="0.35">
      <c r="B73" s="8"/>
      <c r="J73" s="9"/>
      <c r="K73" s="9"/>
      <c r="L73" s="9"/>
      <c r="M73" s="9"/>
      <c r="N73" s="9"/>
      <c r="O73" s="9"/>
      <c r="P73" s="9"/>
      <c r="Y73" s="25"/>
    </row>
    <row r="74" spans="2:25" s="5" customFormat="1" ht="25.25" hidden="1" customHeight="1" x14ac:dyDescent="0.35">
      <c r="J74" s="9"/>
      <c r="K74" s="9"/>
      <c r="L74" s="9"/>
      <c r="M74" s="9"/>
      <c r="N74" s="9"/>
      <c r="O74" s="9"/>
      <c r="P74" s="9"/>
      <c r="Y74" s="25"/>
    </row>
    <row r="75" spans="2:25" s="7" customFormat="1" ht="25.25" hidden="1" customHeight="1" x14ac:dyDescent="0.35">
      <c r="B75" s="14"/>
      <c r="J75" s="9"/>
      <c r="K75" s="9"/>
      <c r="L75" s="9"/>
      <c r="M75" s="9"/>
      <c r="N75" s="9"/>
      <c r="O75" s="9"/>
      <c r="P75" s="9"/>
      <c r="Y75" s="28"/>
    </row>
    <row r="76" spans="2:25" s="5" customFormat="1" ht="25.25" hidden="1" customHeight="1" x14ac:dyDescent="0.35">
      <c r="B76" s="8"/>
      <c r="C76" s="9"/>
      <c r="D76" s="9"/>
      <c r="E76" s="9"/>
      <c r="F76" s="9"/>
      <c r="Y76" s="25"/>
    </row>
    <row r="77" spans="2:25" s="5" customFormat="1" ht="25.25" hidden="1" customHeight="1" x14ac:dyDescent="0.35">
      <c r="B77" s="15"/>
      <c r="C77" s="9"/>
      <c r="D77" s="9"/>
      <c r="E77" s="9"/>
      <c r="F77" s="9"/>
      <c r="Y77" s="25"/>
    </row>
    <row r="78" spans="2:25" s="5" customFormat="1" ht="25.25" hidden="1" customHeight="1" x14ac:dyDescent="0.35">
      <c r="B78" s="15"/>
      <c r="C78" s="9"/>
      <c r="D78" s="9"/>
      <c r="E78" s="9"/>
      <c r="F78" s="9"/>
      <c r="Y78" s="25"/>
    </row>
    <row r="79" spans="2:25" s="5" customFormat="1" ht="25.25" hidden="1" customHeight="1" x14ac:dyDescent="0.35">
      <c r="B79" s="15"/>
      <c r="C79" s="9"/>
      <c r="D79" s="9"/>
      <c r="E79" s="9"/>
      <c r="F79" s="9"/>
      <c r="Y79" s="25"/>
    </row>
    <row r="80" spans="2:25" s="5" customFormat="1" ht="25.25" hidden="1" customHeight="1" x14ac:dyDescent="0.35">
      <c r="B80" s="15"/>
      <c r="C80" s="9"/>
      <c r="D80" s="9"/>
      <c r="E80" s="9"/>
      <c r="F80" s="9"/>
      <c r="Y80" s="25"/>
    </row>
    <row r="81" spans="2:25" s="5" customFormat="1" ht="25.25" hidden="1" customHeight="1" x14ac:dyDescent="0.35">
      <c r="B81" s="15"/>
      <c r="C81" s="9"/>
      <c r="D81" s="9"/>
      <c r="E81" s="9"/>
      <c r="F81" s="9"/>
      <c r="Y81" s="25"/>
    </row>
    <row r="82" spans="2:25" s="5" customFormat="1" ht="25.25" hidden="1" customHeight="1" x14ac:dyDescent="0.35">
      <c r="B82" s="15"/>
      <c r="C82" s="9"/>
      <c r="D82" s="9"/>
      <c r="E82" s="9"/>
      <c r="F82" s="9"/>
      <c r="Y82" s="25"/>
    </row>
    <row r="83" spans="2:25" hidden="1" x14ac:dyDescent="0.4">
      <c r="B83" s="4"/>
      <c r="C83" s="3"/>
      <c r="D83" s="3"/>
      <c r="E83" s="3"/>
      <c r="F83" s="3"/>
    </row>
    <row r="84" spans="2:25" hidden="1" x14ac:dyDescent="0.4">
      <c r="B84" s="16"/>
      <c r="C84" s="3"/>
      <c r="D84" s="3"/>
      <c r="E84" s="3"/>
      <c r="F84" s="3"/>
    </row>
  </sheetData>
  <mergeCells count="37">
    <mergeCell ref="B2:E2"/>
    <mergeCell ref="B12:E12"/>
    <mergeCell ref="B19:E19"/>
    <mergeCell ref="G12:Q12"/>
    <mergeCell ref="H13:I13"/>
    <mergeCell ref="J13:K13"/>
    <mergeCell ref="L13:M13"/>
    <mergeCell ref="N13:O13"/>
    <mergeCell ref="P13:Q13"/>
    <mergeCell ref="P16:Q16"/>
    <mergeCell ref="N16:O16"/>
    <mergeCell ref="L16:M16"/>
    <mergeCell ref="H4:H5"/>
    <mergeCell ref="K4:L4"/>
    <mergeCell ref="M4:O4"/>
    <mergeCell ref="R25:U26"/>
    <mergeCell ref="K3:L3"/>
    <mergeCell ref="M3:O3"/>
    <mergeCell ref="K5:L5"/>
    <mergeCell ref="M5:O5"/>
    <mergeCell ref="K7:N8"/>
    <mergeCell ref="K10:L10"/>
    <mergeCell ref="M10:O10"/>
    <mergeCell ref="M9:O9"/>
    <mergeCell ref="K9:L9"/>
    <mergeCell ref="S20:U20"/>
    <mergeCell ref="S21:U21"/>
    <mergeCell ref="S22:U22"/>
    <mergeCell ref="J16:K16"/>
    <mergeCell ref="G26:K28"/>
    <mergeCell ref="J21:L22"/>
    <mergeCell ref="S23:U23"/>
    <mergeCell ref="S24:U24"/>
    <mergeCell ref="G7:J8"/>
    <mergeCell ref="G13:G14"/>
    <mergeCell ref="H16:I16"/>
    <mergeCell ref="G19:I19"/>
  </mergeCells>
  <phoneticPr fontId="10" type="noConversion"/>
  <conditionalFormatting sqref="C64:D64">
    <cfRule type="dataBar" priority="2">
      <dataBar>
        <cfvo type="min"/>
        <cfvo type="max"/>
        <color rgb="FF63C384"/>
      </dataBar>
      <extLst>
        <ext xmlns:x14="http://schemas.microsoft.com/office/spreadsheetml/2009/9/main" uri="{B025F937-C7B1-47D3-B67F-A62EFF666E3E}">
          <x14:id>{7922CEDC-0584-4894-8E38-2148D050BDCD}</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922CEDC-0584-4894-8E38-2148D050BDCD}">
            <x14:dataBar minLength="0" maxLength="100" border="1" negativeBarBorderColorSameAsPositive="0">
              <x14:cfvo type="autoMin"/>
              <x14:cfvo type="autoMax"/>
              <x14:borderColor rgb="FF63C384"/>
              <x14:negativeFillColor rgb="FFFF0000"/>
              <x14:negativeBorderColor rgb="FFFF0000"/>
              <x14:axisColor rgb="FF000000"/>
            </x14:dataBar>
          </x14:cfRule>
          <xm:sqref>C64:D64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6482B-37D5-4C25-89B0-B0DB56519FAE}">
  <dimension ref="A1:V91"/>
  <sheetViews>
    <sheetView topLeftCell="A31" zoomScale="80" zoomScaleNormal="80" workbookViewId="0">
      <selection activeCell="E49" sqref="E49"/>
    </sheetView>
  </sheetViews>
  <sheetFormatPr defaultColWidth="8.7265625" defaultRowHeight="14.5" x14ac:dyDescent="0.35"/>
  <cols>
    <col min="1" max="1" width="33.7265625" style="48" customWidth="1"/>
    <col min="2" max="2" width="25.26953125" style="48" bestFit="1" customWidth="1"/>
    <col min="3" max="3" width="22.54296875" style="48" customWidth="1"/>
    <col min="4" max="4" width="21.54296875" style="48" customWidth="1"/>
    <col min="5" max="5" width="23.453125" style="48" customWidth="1"/>
    <col min="6" max="6" width="18.81640625" style="48" customWidth="1"/>
    <col min="7" max="7" width="30.6328125" style="48" customWidth="1"/>
    <col min="8" max="8" width="31" style="48" customWidth="1"/>
    <col min="9" max="9" width="23.453125" style="48" customWidth="1"/>
    <col min="10" max="11" width="18.26953125" style="48" customWidth="1"/>
    <col min="12" max="12" width="41" style="48" hidden="1" customWidth="1"/>
    <col min="13" max="13" width="11.54296875" style="48" hidden="1" customWidth="1"/>
    <col min="14" max="14" width="12.81640625" style="48" hidden="1" customWidth="1"/>
    <col min="15" max="15" width="13.1796875" style="48" hidden="1" customWidth="1"/>
    <col min="16" max="16" width="17.7265625" style="48" hidden="1" customWidth="1"/>
    <col min="17" max="18" width="0" style="48" hidden="1" customWidth="1"/>
    <col min="19" max="16384" width="8.7265625" style="48"/>
  </cols>
  <sheetData>
    <row r="1" spans="1:22" ht="17" customHeight="1" x14ac:dyDescent="0.35">
      <c r="A1" s="20"/>
      <c r="B1" s="20"/>
      <c r="C1" s="20"/>
      <c r="D1" s="20"/>
      <c r="E1" s="20"/>
      <c r="F1" s="20"/>
      <c r="G1" s="20"/>
      <c r="H1" s="20"/>
      <c r="I1" s="20"/>
      <c r="J1" s="20"/>
      <c r="K1" s="20"/>
      <c r="L1" s="20"/>
      <c r="M1" s="20"/>
      <c r="N1" s="20"/>
      <c r="O1" s="20"/>
      <c r="P1" s="20"/>
      <c r="Q1" s="20"/>
      <c r="R1" s="20"/>
      <c r="S1" s="20"/>
      <c r="T1" s="20"/>
      <c r="U1" s="20"/>
      <c r="V1" s="20"/>
    </row>
    <row r="2" spans="1:22" ht="17" customHeight="1" x14ac:dyDescent="0.35">
      <c r="A2" s="107" t="s">
        <v>72</v>
      </c>
      <c r="B2" s="108" t="s">
        <v>73</v>
      </c>
      <c r="C2" s="109" t="s">
        <v>74</v>
      </c>
      <c r="D2" s="109" t="s">
        <v>75</v>
      </c>
      <c r="E2" s="109" t="s">
        <v>54</v>
      </c>
      <c r="F2" s="20"/>
      <c r="G2" s="107" t="s">
        <v>72</v>
      </c>
      <c r="H2" s="109" t="s">
        <v>76</v>
      </c>
      <c r="I2" s="109" t="s">
        <v>77</v>
      </c>
      <c r="J2" s="109" t="s">
        <v>78</v>
      </c>
      <c r="K2" s="20"/>
      <c r="L2" s="20"/>
      <c r="M2" s="20"/>
      <c r="N2" s="20"/>
      <c r="O2" s="20"/>
      <c r="P2" s="20"/>
      <c r="Q2" s="20"/>
      <c r="R2" s="20"/>
      <c r="S2" s="20"/>
      <c r="T2" s="20"/>
      <c r="U2" s="20"/>
      <c r="V2" s="20"/>
    </row>
    <row r="3" spans="1:22" ht="17" customHeight="1" x14ac:dyDescent="0.35">
      <c r="A3" s="230" t="s">
        <v>79</v>
      </c>
      <c r="B3" s="231"/>
      <c r="C3" s="231"/>
      <c r="D3" s="231"/>
      <c r="E3" s="232"/>
      <c r="F3" s="20"/>
      <c r="G3" s="239" t="s">
        <v>79</v>
      </c>
      <c r="H3" s="240"/>
      <c r="I3" s="240"/>
      <c r="J3" s="240"/>
      <c r="K3" s="20"/>
      <c r="L3" s="20"/>
      <c r="M3" s="20"/>
      <c r="N3" s="20"/>
      <c r="O3" s="20"/>
      <c r="P3" s="20"/>
      <c r="Q3" s="20"/>
      <c r="R3" s="20"/>
      <c r="S3" s="20"/>
      <c r="T3" s="20"/>
      <c r="U3" s="20"/>
      <c r="V3" s="20"/>
    </row>
    <row r="4" spans="1:22" ht="17" customHeight="1" x14ac:dyDescent="0.35">
      <c r="A4" s="125" t="s">
        <v>80</v>
      </c>
      <c r="B4" s="49">
        <v>2697</v>
      </c>
      <c r="C4" s="49">
        <v>4007</v>
      </c>
      <c r="D4" s="49">
        <f>[1]GHG2019!AW108</f>
        <v>4193.2308706799995</v>
      </c>
      <c r="E4" s="155">
        <f>[1]GHG2020!AW113</f>
        <v>4421.8778800700011</v>
      </c>
      <c r="F4" s="20"/>
      <c r="G4" s="119" t="s">
        <v>80</v>
      </c>
      <c r="H4" s="155">
        <f>E4</f>
        <v>4421.8778800700011</v>
      </c>
      <c r="I4" s="155">
        <f>[1]GHG2020!AX113</f>
        <v>85796.478999999992</v>
      </c>
      <c r="J4" s="50" t="s">
        <v>81</v>
      </c>
      <c r="K4" s="20"/>
      <c r="L4" s="20"/>
      <c r="M4" s="20"/>
      <c r="N4" s="20"/>
      <c r="O4" s="20"/>
      <c r="P4" s="20"/>
      <c r="Q4" s="20"/>
      <c r="R4" s="20"/>
      <c r="S4" s="20"/>
      <c r="T4" s="20"/>
      <c r="U4" s="20"/>
      <c r="V4" s="20"/>
    </row>
    <row r="5" spans="1:22" ht="17" customHeight="1" x14ac:dyDescent="0.35">
      <c r="A5" s="125" t="s">
        <v>82</v>
      </c>
      <c r="B5" s="49">
        <v>1383</v>
      </c>
      <c r="C5" s="49">
        <v>1513</v>
      </c>
      <c r="D5" s="49">
        <f>[1]GHG2019!BR108</f>
        <v>842.65019999999993</v>
      </c>
      <c r="E5" s="155">
        <f>[1]GHG2020!BR113</f>
        <v>1827.069548275862</v>
      </c>
      <c r="F5" s="20"/>
      <c r="G5" s="119" t="s">
        <v>82</v>
      </c>
      <c r="H5" s="155">
        <f>E5</f>
        <v>1827.069548275862</v>
      </c>
      <c r="I5" s="155">
        <f>[1]GHG2020!BO113</f>
        <v>1231</v>
      </c>
      <c r="J5" s="50" t="s">
        <v>83</v>
      </c>
      <c r="K5" s="20"/>
      <c r="L5" s="20"/>
      <c r="M5" s="20"/>
      <c r="N5" s="20"/>
      <c r="O5" s="20"/>
      <c r="P5" s="20"/>
      <c r="Q5" s="20"/>
      <c r="R5" s="20"/>
      <c r="S5" s="20"/>
      <c r="T5" s="20"/>
      <c r="U5" s="20"/>
      <c r="V5" s="20"/>
    </row>
    <row r="6" spans="1:22" ht="17" customHeight="1" x14ac:dyDescent="0.35">
      <c r="A6" s="125" t="s">
        <v>84</v>
      </c>
      <c r="B6" s="49">
        <v>2333</v>
      </c>
      <c r="C6" s="49">
        <v>1154</v>
      </c>
      <c r="D6" s="49">
        <f>[1]GHG2019!BB108</f>
        <v>1375.1986163759991</v>
      </c>
      <c r="E6" s="155">
        <f>[1]GHG2020!BB113</f>
        <v>1017.3011562324</v>
      </c>
      <c r="F6" s="20"/>
      <c r="G6" s="119" t="s">
        <v>84</v>
      </c>
      <c r="H6" s="155">
        <f>E6</f>
        <v>1017.3011562324</v>
      </c>
      <c r="I6" s="155">
        <f>[1]GHG2020!AY113</f>
        <v>375426.67</v>
      </c>
      <c r="J6" s="50" t="s">
        <v>85</v>
      </c>
      <c r="K6" s="20"/>
      <c r="L6" s="20"/>
      <c r="M6" s="20"/>
      <c r="N6" s="20"/>
      <c r="O6" s="20"/>
      <c r="P6" s="20"/>
      <c r="Q6" s="20"/>
      <c r="R6" s="20"/>
      <c r="S6" s="20"/>
      <c r="T6" s="20"/>
      <c r="U6" s="20"/>
      <c r="V6" s="20"/>
    </row>
    <row r="7" spans="1:22" ht="17" customHeight="1" x14ac:dyDescent="0.35">
      <c r="A7" s="125" t="s">
        <v>86</v>
      </c>
      <c r="B7" s="49">
        <v>646</v>
      </c>
      <c r="C7" s="49">
        <v>101</v>
      </c>
      <c r="D7" s="49">
        <f>[1]GHG2019!BG108</f>
        <v>126.30115542000001</v>
      </c>
      <c r="E7" s="155">
        <f>[1]GHG2020!BG113</f>
        <v>112.02857064000003</v>
      </c>
      <c r="F7" s="20"/>
      <c r="G7" s="119" t="s">
        <v>86</v>
      </c>
      <c r="H7" s="155">
        <f>E7</f>
        <v>112.02857064000003</v>
      </c>
      <c r="I7" s="155">
        <f>[1]GHG2020!BD113</f>
        <v>48314</v>
      </c>
      <c r="J7" s="50" t="s">
        <v>85</v>
      </c>
      <c r="K7" s="20"/>
      <c r="L7" s="20"/>
      <c r="M7" s="20"/>
      <c r="N7" s="20"/>
      <c r="O7" s="20"/>
      <c r="P7" s="20"/>
      <c r="Q7" s="20"/>
      <c r="R7" s="20"/>
      <c r="S7" s="20"/>
      <c r="T7" s="20"/>
      <c r="U7" s="20"/>
      <c r="V7" s="20"/>
    </row>
    <row r="8" spans="1:22" ht="17" customHeight="1" x14ac:dyDescent="0.35">
      <c r="A8" s="125" t="s">
        <v>87</v>
      </c>
      <c r="B8" s="49">
        <v>7</v>
      </c>
      <c r="C8" s="49">
        <v>54</v>
      </c>
      <c r="D8" s="49">
        <f>[1]GHG2019!BL108</f>
        <v>81.121647024000012</v>
      </c>
      <c r="E8" s="155">
        <f>[1]GHG2020!BL113</f>
        <v>79.313326662000009</v>
      </c>
      <c r="F8" s="20"/>
      <c r="G8" s="119" t="s">
        <v>87</v>
      </c>
      <c r="H8" s="155">
        <f>E8</f>
        <v>79.313326662000009</v>
      </c>
      <c r="I8" s="155">
        <f>[1]GHG2020!BI113</f>
        <v>50926.100000000006</v>
      </c>
      <c r="J8" s="50" t="s">
        <v>85</v>
      </c>
      <c r="K8" s="20"/>
      <c r="L8" s="20"/>
      <c r="M8" s="20"/>
      <c r="N8" s="20"/>
      <c r="O8" s="20"/>
      <c r="P8" s="20"/>
      <c r="Q8" s="20"/>
      <c r="R8" s="20"/>
      <c r="S8" s="20"/>
      <c r="T8" s="20"/>
      <c r="U8" s="20"/>
      <c r="V8" s="20"/>
    </row>
    <row r="9" spans="1:22" ht="17" customHeight="1" x14ac:dyDescent="0.35">
      <c r="A9" s="125" t="s">
        <v>88</v>
      </c>
      <c r="B9" s="49"/>
      <c r="C9" s="49"/>
      <c r="D9" s="49"/>
      <c r="E9" s="156"/>
      <c r="F9" s="20"/>
      <c r="G9" s="119" t="s">
        <v>88</v>
      </c>
      <c r="H9" s="155">
        <f t="shared" ref="H9" si="0">D9</f>
        <v>0</v>
      </c>
      <c r="I9" s="155" t="s">
        <v>55</v>
      </c>
      <c r="J9" s="50" t="s">
        <v>89</v>
      </c>
      <c r="K9" s="20"/>
      <c r="L9" s="20"/>
      <c r="M9" s="20"/>
      <c r="N9" s="20"/>
      <c r="O9" s="20"/>
      <c r="P9" s="20"/>
      <c r="Q9" s="20"/>
      <c r="R9" s="20"/>
      <c r="S9" s="20"/>
      <c r="T9" s="20"/>
      <c r="U9" s="20"/>
      <c r="V9" s="20"/>
    </row>
    <row r="10" spans="1:22" ht="17" customHeight="1" x14ac:dyDescent="0.35">
      <c r="A10" s="125" t="s">
        <v>90</v>
      </c>
      <c r="B10" s="49"/>
      <c r="C10" s="49"/>
      <c r="D10" s="49"/>
      <c r="E10" s="156"/>
      <c r="F10" s="20"/>
      <c r="G10" s="119" t="s">
        <v>90</v>
      </c>
      <c r="H10" s="155">
        <f>E10</f>
        <v>0</v>
      </c>
      <c r="I10" s="155" t="s">
        <v>55</v>
      </c>
      <c r="J10" s="50" t="s">
        <v>83</v>
      </c>
      <c r="K10" s="20"/>
      <c r="L10" s="20"/>
      <c r="M10" s="20"/>
      <c r="N10" s="20"/>
      <c r="O10" s="20"/>
      <c r="P10" s="20"/>
      <c r="Q10" s="20"/>
      <c r="R10" s="20"/>
      <c r="S10" s="20"/>
      <c r="T10" s="20"/>
      <c r="U10" s="20"/>
      <c r="V10" s="20"/>
    </row>
    <row r="11" spans="1:22" ht="17" customHeight="1" x14ac:dyDescent="0.35">
      <c r="A11" s="128" t="s">
        <v>91</v>
      </c>
      <c r="B11" s="133">
        <f>SUM(B4:B10)</f>
        <v>7066</v>
      </c>
      <c r="C11" s="133">
        <v>6829</v>
      </c>
      <c r="D11" s="133">
        <f>SUM(D4:D10)</f>
        <v>6618.5024894999988</v>
      </c>
      <c r="E11" s="154">
        <f>SUM(E4:E10)</f>
        <v>7457.5904818802628</v>
      </c>
      <c r="F11" s="20"/>
      <c r="G11" s="143" t="s">
        <v>92</v>
      </c>
      <c r="H11" s="154">
        <f>SUM(H4:H10)</f>
        <v>7457.5904818802628</v>
      </c>
      <c r="I11" s="154"/>
      <c r="J11" s="133"/>
      <c r="K11" s="20"/>
      <c r="L11" s="20"/>
      <c r="M11" s="20"/>
      <c r="N11" s="20"/>
      <c r="O11" s="20"/>
      <c r="P11" s="20"/>
      <c r="Q11" s="20"/>
      <c r="R11" s="20"/>
      <c r="S11" s="20"/>
      <c r="T11" s="20"/>
      <c r="U11" s="20"/>
      <c r="V11" s="20"/>
    </row>
    <row r="12" spans="1:22" ht="17" customHeight="1" x14ac:dyDescent="0.35">
      <c r="A12" s="233" t="s">
        <v>93</v>
      </c>
      <c r="B12" s="234"/>
      <c r="C12" s="234"/>
      <c r="D12" s="234"/>
      <c r="E12" s="235"/>
      <c r="F12" s="20"/>
      <c r="G12" s="239" t="s">
        <v>93</v>
      </c>
      <c r="H12" s="240"/>
      <c r="I12" s="240"/>
      <c r="J12" s="241"/>
      <c r="K12" s="20"/>
      <c r="L12" s="20"/>
      <c r="M12" s="20"/>
      <c r="N12" s="20"/>
      <c r="O12" s="20"/>
      <c r="P12" s="20"/>
      <c r="Q12" s="20"/>
      <c r="R12" s="20"/>
      <c r="S12" s="20"/>
      <c r="T12" s="20"/>
      <c r="U12" s="20"/>
      <c r="V12" s="20"/>
    </row>
    <row r="13" spans="1:22" ht="17" customHeight="1" x14ac:dyDescent="0.35">
      <c r="A13" s="125" t="s">
        <v>94</v>
      </c>
      <c r="B13" s="51">
        <v>71426</v>
      </c>
      <c r="C13" s="51">
        <v>73772</v>
      </c>
      <c r="D13" s="52">
        <v>78041</v>
      </c>
      <c r="E13" s="157">
        <v>70168</v>
      </c>
      <c r="F13" s="20"/>
      <c r="G13" s="119" t="s">
        <v>95</v>
      </c>
      <c r="H13" s="155">
        <f>E14</f>
        <v>44532</v>
      </c>
      <c r="I13" s="155">
        <f>+[1]GHG2020!AK113</f>
        <v>89435602.090000004</v>
      </c>
      <c r="J13" s="156" t="s">
        <v>96</v>
      </c>
      <c r="K13" s="20"/>
      <c r="L13" s="20"/>
      <c r="M13" s="20"/>
      <c r="N13" s="20"/>
      <c r="O13" s="20"/>
      <c r="P13" s="20"/>
      <c r="Q13" s="20"/>
      <c r="R13" s="20"/>
      <c r="S13" s="20"/>
      <c r="T13" s="20"/>
      <c r="U13" s="20"/>
      <c r="V13" s="20"/>
    </row>
    <row r="14" spans="1:22" ht="17" customHeight="1" x14ac:dyDescent="0.35">
      <c r="A14" s="125" t="s">
        <v>97</v>
      </c>
      <c r="B14" s="49"/>
      <c r="D14" s="53">
        <v>73110</v>
      </c>
      <c r="E14" s="157">
        <v>44532</v>
      </c>
      <c r="F14" s="20"/>
      <c r="G14" s="141" t="s">
        <v>98</v>
      </c>
      <c r="H14" s="154">
        <v>51989</v>
      </c>
      <c r="I14" s="154"/>
      <c r="J14" s="154"/>
      <c r="K14" s="20"/>
      <c r="L14" s="20"/>
      <c r="M14" s="20"/>
      <c r="N14" s="20"/>
      <c r="O14" s="20"/>
      <c r="P14" s="20"/>
      <c r="Q14" s="20"/>
      <c r="R14" s="20"/>
      <c r="S14" s="20"/>
      <c r="T14" s="20"/>
      <c r="U14" s="20"/>
      <c r="V14" s="20"/>
    </row>
    <row r="15" spans="1:22" ht="17" customHeight="1" x14ac:dyDescent="0.35">
      <c r="A15" s="128" t="s">
        <v>98</v>
      </c>
      <c r="B15" s="133">
        <f>+B11+B13</f>
        <v>78492</v>
      </c>
      <c r="C15" s="133">
        <v>80601</v>
      </c>
      <c r="D15" s="154">
        <v>79728</v>
      </c>
      <c r="E15" s="154">
        <v>51989</v>
      </c>
      <c r="F15" s="20"/>
      <c r="G15" s="242" t="s">
        <v>99</v>
      </c>
      <c r="H15" s="243"/>
      <c r="I15" s="243"/>
      <c r="J15" s="244"/>
      <c r="K15" s="20"/>
      <c r="L15" s="20"/>
      <c r="M15" s="20"/>
      <c r="N15" s="20"/>
      <c r="O15" s="20"/>
      <c r="P15" s="20"/>
      <c r="Q15" s="20"/>
      <c r="R15" s="20"/>
      <c r="S15" s="20"/>
      <c r="T15" s="20"/>
      <c r="U15" s="20"/>
      <c r="V15" s="20"/>
    </row>
    <row r="16" spans="1:22" ht="17" customHeight="1" x14ac:dyDescent="0.35">
      <c r="A16" s="236" t="s">
        <v>99</v>
      </c>
      <c r="B16" s="237"/>
      <c r="C16" s="237"/>
      <c r="D16" s="237"/>
      <c r="E16" s="238"/>
      <c r="F16" s="20"/>
      <c r="G16" s="119" t="s">
        <v>80</v>
      </c>
      <c r="H16" s="155">
        <f>E17</f>
        <v>660.59532650000006</v>
      </c>
      <c r="I16" s="155">
        <f>I4</f>
        <v>85796.478999999992</v>
      </c>
      <c r="J16" s="49" t="s">
        <v>81</v>
      </c>
      <c r="K16" s="20"/>
      <c r="L16" s="20"/>
      <c r="M16" s="20"/>
      <c r="N16" s="20"/>
      <c r="O16" s="20"/>
      <c r="P16" s="20"/>
      <c r="Q16" s="20"/>
      <c r="R16" s="20"/>
      <c r="S16" s="20"/>
      <c r="T16" s="20"/>
      <c r="U16" s="20"/>
      <c r="V16" s="20"/>
    </row>
    <row r="17" spans="1:22" ht="17" customHeight="1" x14ac:dyDescent="0.35">
      <c r="A17" s="125" t="s">
        <v>80</v>
      </c>
      <c r="B17" s="49">
        <v>471</v>
      </c>
      <c r="C17" s="49">
        <v>582</v>
      </c>
      <c r="D17" s="49">
        <f>[1]GHG2019!AA153</f>
        <v>639.35086680000018</v>
      </c>
      <c r="E17" s="155">
        <f>[1]GHG2020!AA158</f>
        <v>660.59532650000006</v>
      </c>
      <c r="F17" s="20"/>
      <c r="G17" s="119" t="s">
        <v>100</v>
      </c>
      <c r="H17" s="155">
        <f>E18</f>
        <v>4683.5431747683297</v>
      </c>
      <c r="I17" s="155">
        <f>[1]GHG2020!AB113</f>
        <v>79356420.090000004</v>
      </c>
      <c r="J17" s="49" t="s">
        <v>96</v>
      </c>
      <c r="K17" s="20"/>
      <c r="L17" s="20"/>
      <c r="M17" s="20"/>
      <c r="N17" s="20"/>
      <c r="O17" s="20"/>
      <c r="P17" s="20"/>
      <c r="Q17" s="20"/>
      <c r="R17" s="20"/>
      <c r="S17" s="20"/>
      <c r="T17" s="20"/>
      <c r="U17" s="20"/>
      <c r="V17" s="20"/>
    </row>
    <row r="18" spans="1:22" ht="17" customHeight="1" x14ac:dyDescent="0.35">
      <c r="A18" s="125" t="s">
        <v>100</v>
      </c>
      <c r="B18" s="49">
        <v>12542</v>
      </c>
      <c r="C18" s="49">
        <v>9555</v>
      </c>
      <c r="D18" s="49">
        <f>[1]GHG2019!AA143</f>
        <v>8736.0252871818193</v>
      </c>
      <c r="E18" s="155">
        <f>[1]GHG2020!AA148</f>
        <v>4683.5431747683297</v>
      </c>
      <c r="F18" s="20"/>
      <c r="G18" s="119" t="s">
        <v>101</v>
      </c>
      <c r="H18" s="155">
        <f>E19</f>
        <v>1464.8200584390602</v>
      </c>
      <c r="I18" s="155">
        <f>I35+I42</f>
        <v>11662205</v>
      </c>
      <c r="J18" s="49" t="s">
        <v>102</v>
      </c>
      <c r="K18" s="20"/>
      <c r="L18" s="20"/>
      <c r="M18" s="20"/>
      <c r="N18" s="20"/>
      <c r="O18" s="20"/>
      <c r="P18" s="20"/>
      <c r="Q18" s="20"/>
      <c r="R18" s="20"/>
      <c r="S18" s="20"/>
      <c r="T18" s="20"/>
      <c r="U18" s="20"/>
      <c r="V18" s="20"/>
    </row>
    <row r="19" spans="1:22" ht="17" customHeight="1" x14ac:dyDescent="0.35">
      <c r="A19" s="125" t="s">
        <v>101</v>
      </c>
      <c r="B19" s="49">
        <v>2812</v>
      </c>
      <c r="C19" s="49">
        <v>3304</v>
      </c>
      <c r="D19" s="49">
        <f>H36+H43</f>
        <v>2981.7</v>
      </c>
      <c r="E19" s="155">
        <f>H37+H44</f>
        <v>1464.8200584390602</v>
      </c>
      <c r="F19" s="20"/>
      <c r="G19" s="119" t="s">
        <v>103</v>
      </c>
      <c r="H19" s="155">
        <f>E20</f>
        <v>9144.1999999999989</v>
      </c>
      <c r="I19" s="155">
        <f>[1]GHG2020!R168+[1]GHG2020!R169</f>
        <v>8161</v>
      </c>
      <c r="J19" s="49" t="s">
        <v>104</v>
      </c>
      <c r="K19" s="20"/>
      <c r="L19" s="20"/>
      <c r="M19" s="20"/>
      <c r="N19" s="20"/>
      <c r="O19" s="20"/>
      <c r="P19" s="20"/>
      <c r="Q19" s="20"/>
      <c r="R19" s="20"/>
      <c r="S19" s="20"/>
      <c r="T19" s="20"/>
      <c r="U19" s="20"/>
      <c r="V19" s="20"/>
    </row>
    <row r="20" spans="1:22" ht="17" customHeight="1" x14ac:dyDescent="0.35">
      <c r="A20" s="125" t="s">
        <v>103</v>
      </c>
      <c r="B20" s="49">
        <v>9915</v>
      </c>
      <c r="C20" s="49">
        <v>8017</v>
      </c>
      <c r="D20" s="49">
        <f>[1]GHG2019!AA165</f>
        <v>10163.8604</v>
      </c>
      <c r="E20" s="155">
        <f>[1]GHG2020!AA170</f>
        <v>9144.1999999999989</v>
      </c>
      <c r="F20" s="20"/>
      <c r="G20" s="119" t="s">
        <v>84</v>
      </c>
      <c r="H20" s="155">
        <f>+E21</f>
        <v>52.169290063200037</v>
      </c>
      <c r="I20" s="155">
        <f>I6</f>
        <v>375426.67</v>
      </c>
      <c r="J20" s="49" t="s">
        <v>85</v>
      </c>
      <c r="K20" s="20"/>
      <c r="L20" s="20"/>
      <c r="M20" s="20"/>
      <c r="N20" s="20"/>
      <c r="O20" s="20"/>
      <c r="P20" s="20"/>
      <c r="Q20" s="20"/>
      <c r="R20" s="20"/>
      <c r="S20" s="20"/>
      <c r="T20" s="20"/>
      <c r="U20" s="20"/>
      <c r="V20" s="20"/>
    </row>
    <row r="21" spans="1:22" ht="17" customHeight="1" x14ac:dyDescent="0.35">
      <c r="A21" s="125" t="s">
        <v>84</v>
      </c>
      <c r="B21" s="49">
        <v>178</v>
      </c>
      <c r="C21" s="49">
        <v>59</v>
      </c>
      <c r="D21" s="49">
        <f>[1]GHG2019!AA157</f>
        <v>70.523005968000021</v>
      </c>
      <c r="E21" s="155">
        <f>[1]GHG2020!AA162</f>
        <v>52.169290063200037</v>
      </c>
      <c r="F21" s="20"/>
      <c r="G21" s="119" t="s">
        <v>86</v>
      </c>
      <c r="H21" s="155">
        <f>+E22</f>
        <v>5.9484196799999998</v>
      </c>
      <c r="I21" s="155">
        <f>I7</f>
        <v>48314</v>
      </c>
      <c r="J21" s="49" t="s">
        <v>85</v>
      </c>
      <c r="K21" s="20"/>
      <c r="L21" s="20"/>
      <c r="M21" s="20"/>
      <c r="N21" s="20"/>
      <c r="O21" s="20"/>
      <c r="P21" s="20"/>
      <c r="Q21" s="20"/>
      <c r="R21" s="20"/>
      <c r="S21" s="20"/>
      <c r="T21" s="20"/>
      <c r="U21" s="20"/>
      <c r="V21" s="20"/>
    </row>
    <row r="22" spans="1:22" ht="17" customHeight="1" x14ac:dyDescent="0.35">
      <c r="A22" s="125" t="s">
        <v>86</v>
      </c>
      <c r="B22" s="49">
        <v>51</v>
      </c>
      <c r="C22" s="49">
        <v>5</v>
      </c>
      <c r="D22" s="49">
        <f>[1]GHG2019!AA158</f>
        <v>6.7259224800000004</v>
      </c>
      <c r="E22" s="155">
        <f>[1]GHG2020!AA163</f>
        <v>5.9484196799999998</v>
      </c>
      <c r="F22" s="20"/>
      <c r="G22" s="119" t="s">
        <v>87</v>
      </c>
      <c r="H22" s="155">
        <f>+E23</f>
        <v>4.7116827719999996</v>
      </c>
      <c r="I22" s="155">
        <f>I8</f>
        <v>50926.100000000006</v>
      </c>
      <c r="J22" s="49" t="s">
        <v>85</v>
      </c>
      <c r="K22" s="20"/>
      <c r="L22" s="20"/>
      <c r="M22" s="20"/>
      <c r="N22" s="20"/>
      <c r="O22" s="20"/>
      <c r="P22" s="20"/>
      <c r="Q22" s="20"/>
      <c r="R22" s="20"/>
      <c r="S22" s="20"/>
      <c r="T22" s="20"/>
      <c r="U22" s="20"/>
      <c r="V22" s="20"/>
    </row>
    <row r="23" spans="1:22" ht="17" customHeight="1" x14ac:dyDescent="0.35">
      <c r="A23" s="125" t="s">
        <v>87</v>
      </c>
      <c r="B23" s="49">
        <v>1</v>
      </c>
      <c r="C23" s="49">
        <v>3</v>
      </c>
      <c r="D23" s="49">
        <f>[1]GHG2019!AA159</f>
        <v>4.8191077440000001</v>
      </c>
      <c r="E23" s="155">
        <f>[1]GHG2020!AA164</f>
        <v>4.7116827719999996</v>
      </c>
      <c r="F23" s="20"/>
      <c r="G23" s="119" t="s">
        <v>88</v>
      </c>
      <c r="H23" s="155" t="str">
        <f>E24</f>
        <v>-</v>
      </c>
      <c r="I23" s="155" t="str">
        <f t="shared" ref="I23" si="1">I9</f>
        <v>-</v>
      </c>
      <c r="J23" s="49" t="s">
        <v>55</v>
      </c>
      <c r="K23" s="20"/>
      <c r="L23" s="20"/>
      <c r="M23" s="20"/>
      <c r="N23" s="20"/>
      <c r="O23" s="20"/>
      <c r="P23" s="20"/>
      <c r="Q23" s="20"/>
      <c r="R23" s="20"/>
      <c r="S23" s="20"/>
      <c r="T23" s="20"/>
      <c r="U23" s="20"/>
      <c r="V23" s="20"/>
    </row>
    <row r="24" spans="1:22" ht="17" customHeight="1" x14ac:dyDescent="0.35">
      <c r="A24" s="125" t="s">
        <v>88</v>
      </c>
      <c r="B24" s="55"/>
      <c r="C24" s="55" t="s">
        <v>55</v>
      </c>
      <c r="D24" s="55" t="s">
        <v>55</v>
      </c>
      <c r="E24" s="155" t="s">
        <v>55</v>
      </c>
      <c r="F24" s="20"/>
      <c r="G24" s="119" t="s">
        <v>90</v>
      </c>
      <c r="H24" s="155" t="str">
        <f>E25</f>
        <v>-</v>
      </c>
      <c r="I24" s="155" t="s">
        <v>55</v>
      </c>
      <c r="J24" s="49" t="s">
        <v>55</v>
      </c>
      <c r="K24" s="20"/>
      <c r="L24" s="20"/>
      <c r="M24" s="20"/>
      <c r="N24" s="20"/>
      <c r="O24" s="20"/>
      <c r="P24" s="20"/>
      <c r="Q24" s="20"/>
      <c r="R24" s="20"/>
      <c r="S24" s="20"/>
      <c r="T24" s="20"/>
      <c r="U24" s="20"/>
      <c r="V24" s="20"/>
    </row>
    <row r="25" spans="1:22" ht="17" customHeight="1" x14ac:dyDescent="0.35">
      <c r="A25" s="125" t="s">
        <v>90</v>
      </c>
      <c r="B25" s="49"/>
      <c r="C25" s="49" t="s">
        <v>55</v>
      </c>
      <c r="D25" s="49" t="s">
        <v>55</v>
      </c>
      <c r="E25" s="155" t="s">
        <v>55</v>
      </c>
      <c r="F25" s="20"/>
      <c r="G25" s="119" t="s">
        <v>105</v>
      </c>
      <c r="H25" s="171">
        <f>SUM(H16:H22)</f>
        <v>16015.987952222589</v>
      </c>
      <c r="I25" s="171"/>
      <c r="J25" s="124"/>
      <c r="K25" s="20"/>
      <c r="L25" s="20"/>
      <c r="M25" s="20"/>
      <c r="N25" s="20"/>
      <c r="O25" s="20"/>
      <c r="P25" s="20"/>
      <c r="Q25" s="20"/>
      <c r="R25" s="20"/>
      <c r="S25" s="20"/>
      <c r="T25" s="20"/>
      <c r="U25" s="20"/>
      <c r="V25" s="20"/>
    </row>
    <row r="26" spans="1:22" ht="17" customHeight="1" x14ac:dyDescent="0.35">
      <c r="A26" s="128" t="s">
        <v>105</v>
      </c>
      <c r="B26" s="133">
        <f>SUM(B17:B25)</f>
        <v>25970</v>
      </c>
      <c r="C26" s="133">
        <f>SUM(C17:C25)</f>
        <v>21525</v>
      </c>
      <c r="D26" s="133">
        <f>SUM(D17:D25)</f>
        <v>22603.004590173816</v>
      </c>
      <c r="E26" s="154">
        <f>SUM(E17:E25)</f>
        <v>16015.987952222589</v>
      </c>
      <c r="F26" s="20"/>
      <c r="G26" s="134" t="s">
        <v>106</v>
      </c>
      <c r="H26" s="154">
        <f>H14+H25</f>
        <v>68004.987952222582</v>
      </c>
      <c r="I26" s="154"/>
      <c r="J26" s="133"/>
      <c r="K26" s="20"/>
      <c r="L26" s="20"/>
      <c r="M26" s="20"/>
      <c r="N26" s="20"/>
      <c r="O26" s="20"/>
      <c r="P26" s="20"/>
      <c r="Q26" s="20"/>
      <c r="R26" s="20"/>
      <c r="S26" s="20"/>
      <c r="T26" s="20"/>
      <c r="U26" s="20"/>
      <c r="V26" s="20"/>
    </row>
    <row r="27" spans="1:22" ht="17" customHeight="1" x14ac:dyDescent="0.35">
      <c r="A27" s="127" t="s">
        <v>106</v>
      </c>
      <c r="B27" s="56">
        <f>+B26+B15</f>
        <v>104462</v>
      </c>
      <c r="C27" s="56">
        <f>C26+C15</f>
        <v>102126</v>
      </c>
      <c r="D27" s="56">
        <f>D26+D15</f>
        <v>102331.00459017382</v>
      </c>
      <c r="E27" s="158">
        <f>E26+E15</f>
        <v>68004.987952222582</v>
      </c>
      <c r="F27" s="20"/>
      <c r="G27" s="20"/>
      <c r="H27" s="20"/>
      <c r="I27" s="20"/>
      <c r="J27" s="20"/>
      <c r="K27" s="20"/>
      <c r="L27" s="20"/>
      <c r="M27" s="20"/>
      <c r="N27" s="20"/>
      <c r="O27" s="20"/>
      <c r="P27" s="20"/>
      <c r="Q27" s="20"/>
      <c r="R27" s="20"/>
      <c r="S27" s="20"/>
      <c r="T27" s="20"/>
      <c r="U27" s="20"/>
      <c r="V27" s="20"/>
    </row>
    <row r="28" spans="1:22" ht="17" customHeight="1" x14ac:dyDescent="0.35">
      <c r="A28" s="138"/>
      <c r="B28" s="20"/>
      <c r="C28" s="20"/>
      <c r="D28" s="20"/>
      <c r="E28" s="20"/>
      <c r="F28" s="20"/>
      <c r="G28" s="20"/>
      <c r="H28" s="20"/>
      <c r="I28" s="20"/>
      <c r="J28" s="20"/>
      <c r="K28" s="20"/>
      <c r="L28" s="20"/>
      <c r="M28" s="20"/>
      <c r="N28" s="20"/>
      <c r="O28" s="20"/>
      <c r="P28" s="20"/>
      <c r="Q28" s="20"/>
      <c r="R28" s="20"/>
      <c r="S28" s="20"/>
      <c r="T28" s="20"/>
      <c r="U28" s="20"/>
      <c r="V28" s="20"/>
    </row>
    <row r="29" spans="1:22" ht="17" customHeight="1" x14ac:dyDescent="0.45">
      <c r="A29" s="139" t="s">
        <v>107</v>
      </c>
      <c r="B29" s="20"/>
      <c r="C29" s="20"/>
      <c r="D29" s="20"/>
      <c r="E29" s="20"/>
      <c r="F29" s="20"/>
      <c r="G29" s="20"/>
      <c r="H29" s="20"/>
      <c r="I29" s="20"/>
      <c r="J29" s="20"/>
      <c r="K29" s="20"/>
      <c r="L29" s="20"/>
      <c r="M29" s="20"/>
      <c r="N29" s="20"/>
      <c r="O29" s="20"/>
      <c r="P29" s="20"/>
      <c r="Q29" s="20"/>
      <c r="R29" s="20"/>
      <c r="S29" s="20"/>
      <c r="T29" s="20"/>
      <c r="U29" s="20"/>
      <c r="V29" s="20"/>
    </row>
    <row r="30" spans="1:22" ht="17" customHeight="1" x14ac:dyDescent="0.45">
      <c r="A30" s="54" t="s">
        <v>108</v>
      </c>
      <c r="B30" s="54" t="s">
        <v>109</v>
      </c>
      <c r="C30" s="57" t="s">
        <v>75</v>
      </c>
      <c r="D30" s="57" t="s">
        <v>54</v>
      </c>
      <c r="E30" s="57" t="s">
        <v>110</v>
      </c>
      <c r="F30" s="20"/>
      <c r="G30" s="110" t="s">
        <v>111</v>
      </c>
      <c r="H30" s="111" t="s">
        <v>72</v>
      </c>
      <c r="I30" s="111" t="s">
        <v>112</v>
      </c>
      <c r="J30" s="20"/>
      <c r="K30" s="20"/>
      <c r="L30" s="20"/>
      <c r="M30" s="20"/>
      <c r="N30" s="20"/>
      <c r="O30" s="20"/>
      <c r="P30" s="20"/>
      <c r="Q30" s="20"/>
      <c r="R30" s="20"/>
      <c r="S30" s="20"/>
      <c r="T30" s="20"/>
      <c r="U30" s="20"/>
      <c r="V30" s="20"/>
    </row>
    <row r="31" spans="1:22" ht="17" customHeight="1" x14ac:dyDescent="0.35">
      <c r="A31" s="125" t="s">
        <v>113</v>
      </c>
      <c r="B31" s="120">
        <v>0.31</v>
      </c>
      <c r="C31" s="58">
        <f>+[1]GHG2019!Y201</f>
        <v>0.32180752075881358</v>
      </c>
      <c r="D31" s="58">
        <f>+[1]GHG2020!Y206</f>
        <v>0.29796846847939584</v>
      </c>
      <c r="E31" s="68">
        <f>(D31-C31)/C31</f>
        <v>-7.4078605196068403E-2</v>
      </c>
      <c r="F31" s="20"/>
      <c r="G31" s="125" t="s">
        <v>114</v>
      </c>
      <c r="H31" s="59">
        <v>2952</v>
      </c>
      <c r="I31" s="60">
        <v>10890471</v>
      </c>
      <c r="J31" s="20"/>
      <c r="K31" s="20"/>
      <c r="L31" s="20"/>
      <c r="M31" s="20"/>
      <c r="N31" s="20"/>
      <c r="O31" s="20"/>
      <c r="P31" s="20"/>
      <c r="Q31" s="20"/>
      <c r="R31" s="20"/>
      <c r="S31" s="20"/>
      <c r="T31" s="20"/>
      <c r="U31" s="20"/>
      <c r="V31" s="20"/>
    </row>
    <row r="32" spans="1:22" ht="17" customHeight="1" x14ac:dyDescent="0.35">
      <c r="A32" s="125" t="s">
        <v>115</v>
      </c>
      <c r="B32" s="120">
        <v>0.53</v>
      </c>
      <c r="C32" s="58">
        <f>+[1]GHG2019!Y200</f>
        <v>0.38164541245284206</v>
      </c>
      <c r="D32" s="58">
        <f>+[1]GHG2020!Y205</f>
        <v>0.32748749946373767</v>
      </c>
      <c r="E32" s="68">
        <f t="shared" ref="E32:E38" si="2">(D32-C32)/C32</f>
        <v>-0.14190636444711988</v>
      </c>
      <c r="F32" s="20"/>
      <c r="G32" s="125" t="s">
        <v>116</v>
      </c>
      <c r="H32" s="59">
        <v>3388.2072588837564</v>
      </c>
      <c r="I32" s="126">
        <v>12785290.17638403</v>
      </c>
      <c r="J32" s="20"/>
      <c r="K32" s="20"/>
      <c r="L32" s="20"/>
      <c r="M32" s="20"/>
      <c r="N32" s="20"/>
      <c r="O32" s="20"/>
      <c r="P32" s="20"/>
      <c r="Q32" s="20"/>
      <c r="R32" s="20"/>
      <c r="S32" s="20"/>
      <c r="T32" s="20"/>
      <c r="U32" s="20"/>
      <c r="V32" s="20"/>
    </row>
    <row r="33" spans="1:22" ht="17" customHeight="1" x14ac:dyDescent="0.35">
      <c r="A33" s="128" t="s">
        <v>12</v>
      </c>
      <c r="B33" s="129">
        <v>0.39</v>
      </c>
      <c r="C33" s="132">
        <f>+[1]GHG2019!Y203</f>
        <v>0.34782551288146213</v>
      </c>
      <c r="D33" s="132">
        <f>+[1]GHG2020!Y208</f>
        <v>0.31062765939348425</v>
      </c>
      <c r="E33" s="131">
        <f t="shared" si="2"/>
        <v>-0.10694400528535927</v>
      </c>
      <c r="F33" s="20"/>
      <c r="G33" s="125" t="s">
        <v>117</v>
      </c>
      <c r="H33" s="59">
        <v>3017.734197248772</v>
      </c>
      <c r="I33" s="126">
        <v>10835138.616191933</v>
      </c>
      <c r="J33" s="20"/>
      <c r="K33" s="20"/>
      <c r="L33" s="20"/>
      <c r="M33" s="20"/>
      <c r="N33" s="20"/>
      <c r="O33" s="20"/>
      <c r="P33" s="20"/>
      <c r="Q33" s="20"/>
      <c r="R33" s="20"/>
      <c r="S33" s="20"/>
      <c r="T33" s="20"/>
      <c r="U33" s="20"/>
      <c r="V33" s="20"/>
    </row>
    <row r="34" spans="1:22" ht="17" customHeight="1" x14ac:dyDescent="0.45">
      <c r="A34" s="54" t="s">
        <v>118</v>
      </c>
      <c r="B34" s="61"/>
      <c r="C34" s="62"/>
      <c r="D34" s="62"/>
      <c r="E34" s="62"/>
      <c r="F34" s="20"/>
      <c r="G34" s="125" t="s">
        <v>119</v>
      </c>
      <c r="H34" s="59">
        <v>3074.9875145000824</v>
      </c>
      <c r="I34" s="126">
        <v>10849619.493504029</v>
      </c>
      <c r="J34" s="20"/>
      <c r="K34" s="20"/>
      <c r="L34" s="20"/>
      <c r="M34" s="20"/>
      <c r="N34" s="20"/>
      <c r="O34" s="20"/>
      <c r="P34" s="20"/>
      <c r="Q34" s="20"/>
      <c r="R34" s="20"/>
      <c r="S34" s="20"/>
      <c r="T34" s="20"/>
      <c r="U34" s="20"/>
      <c r="V34" s="20"/>
    </row>
    <row r="35" spans="1:22" ht="17" customHeight="1" x14ac:dyDescent="0.35">
      <c r="A35" s="125" t="s">
        <v>113</v>
      </c>
      <c r="B35" s="120">
        <v>67.53</v>
      </c>
      <c r="C35" s="63">
        <f>+[1]GHG2019!Z201</f>
        <v>53.399812618055286</v>
      </c>
      <c r="D35" s="63">
        <f>+[1]GHG2020!Z206</f>
        <v>26.489286187961344</v>
      </c>
      <c r="E35" s="68">
        <f>(D35-C35)/C35</f>
        <v>-0.50394421086404873</v>
      </c>
      <c r="F35" s="20"/>
      <c r="G35" s="125" t="s">
        <v>120</v>
      </c>
      <c r="H35" s="59">
        <v>3286.82</v>
      </c>
      <c r="I35" s="126">
        <v>11562203</v>
      </c>
      <c r="J35" s="20"/>
      <c r="K35" s="20"/>
      <c r="L35" s="20"/>
      <c r="M35" s="20"/>
      <c r="N35" s="20"/>
      <c r="O35" s="20"/>
      <c r="P35" s="20"/>
      <c r="Q35" s="20"/>
      <c r="R35" s="20"/>
      <c r="S35" s="20"/>
      <c r="T35" s="20"/>
      <c r="U35" s="20"/>
      <c r="V35" s="20"/>
    </row>
    <row r="36" spans="1:22" ht="17" customHeight="1" x14ac:dyDescent="0.35">
      <c r="A36" s="125" t="s">
        <v>121</v>
      </c>
      <c r="B36" s="120">
        <v>67.53</v>
      </c>
      <c r="C36" s="63">
        <f>C35</f>
        <v>53.399812618055286</v>
      </c>
      <c r="D36" s="63">
        <f>D35</f>
        <v>26.489286187961344</v>
      </c>
      <c r="E36" s="68">
        <f t="shared" si="2"/>
        <v>-0.50394421086404873</v>
      </c>
      <c r="F36" s="20"/>
      <c r="G36" s="125" t="s">
        <v>122</v>
      </c>
      <c r="H36" s="59">
        <f>[1]GHG2019!AA169</f>
        <v>2966</v>
      </c>
      <c r="I36" s="60">
        <f>[1]GHG2019!R169</f>
        <v>10160812</v>
      </c>
      <c r="J36" s="20"/>
      <c r="K36" s="20"/>
      <c r="L36" s="20"/>
      <c r="M36" s="20"/>
      <c r="N36" s="20"/>
      <c r="O36" s="20"/>
      <c r="P36" s="20"/>
      <c r="Q36" s="20"/>
      <c r="R36" s="20"/>
      <c r="S36" s="20"/>
      <c r="T36" s="20"/>
      <c r="U36" s="20"/>
      <c r="V36" s="20"/>
    </row>
    <row r="37" spans="1:22" ht="17" customHeight="1" x14ac:dyDescent="0.35">
      <c r="A37" s="125" t="s">
        <v>115</v>
      </c>
      <c r="B37" s="120">
        <v>122.22</v>
      </c>
      <c r="C37" s="63">
        <f>+[1]GHG2019!Z200</f>
        <v>79.915508086365037</v>
      </c>
      <c r="D37" s="63">
        <f>+[1]GHG2020!Z205</f>
        <v>45.545741549706044</v>
      </c>
      <c r="E37" s="68">
        <f t="shared" si="2"/>
        <v>-0.43007630633487853</v>
      </c>
      <c r="F37" s="20"/>
      <c r="G37" s="125" t="s">
        <v>123</v>
      </c>
      <c r="H37" s="59">
        <f>+[1]GHG2020!AA174</f>
        <v>1454.9927064390602</v>
      </c>
      <c r="I37" s="60">
        <f>+[1]GHG2020!R174</f>
        <v>6779739.6549159251</v>
      </c>
      <c r="J37" s="20"/>
      <c r="K37" s="20"/>
      <c r="L37" s="20"/>
      <c r="M37" s="20"/>
      <c r="N37" s="20"/>
      <c r="O37" s="20"/>
      <c r="P37" s="20"/>
      <c r="Q37" s="20"/>
      <c r="R37" s="20"/>
      <c r="S37" s="20"/>
      <c r="T37" s="20"/>
      <c r="U37" s="20"/>
      <c r="V37" s="20"/>
    </row>
    <row r="38" spans="1:22" ht="17" customHeight="1" x14ac:dyDescent="0.35">
      <c r="A38" s="128" t="s">
        <v>12</v>
      </c>
      <c r="B38" s="129">
        <v>88.06</v>
      </c>
      <c r="C38" s="130">
        <f>+[1]GHG2019!Z203</f>
        <v>64.929048296154548</v>
      </c>
      <c r="D38" s="130">
        <f>+[1]GHG2020!Z208</f>
        <v>34.661617681433938</v>
      </c>
      <c r="E38" s="131">
        <f t="shared" si="2"/>
        <v>-0.466161624249669</v>
      </c>
      <c r="F38" s="20"/>
      <c r="G38" s="125" t="s">
        <v>124</v>
      </c>
      <c r="H38" s="59">
        <v>25.157742999999996</v>
      </c>
      <c r="I38" s="60">
        <v>133248</v>
      </c>
      <c r="J38" s="20"/>
      <c r="K38" s="20"/>
      <c r="L38" s="20"/>
      <c r="M38" s="20"/>
      <c r="N38" s="20"/>
      <c r="O38" s="20"/>
      <c r="P38" s="20"/>
      <c r="Q38" s="20"/>
      <c r="R38" s="20"/>
      <c r="S38" s="20"/>
      <c r="T38" s="20"/>
      <c r="U38" s="20"/>
      <c r="V38" s="20"/>
    </row>
    <row r="39" spans="1:22" ht="17" customHeight="1" x14ac:dyDescent="0.35">
      <c r="A39" s="20"/>
      <c r="B39" s="20"/>
      <c r="C39" s="20"/>
      <c r="D39" s="20"/>
      <c r="E39" s="20"/>
      <c r="F39" s="20"/>
      <c r="G39" s="125" t="s">
        <v>126</v>
      </c>
      <c r="H39" s="59">
        <v>20.616337999999999</v>
      </c>
      <c r="I39" s="60">
        <v>118277</v>
      </c>
      <c r="J39" s="20"/>
      <c r="K39" s="20"/>
      <c r="L39" s="20"/>
      <c r="M39" s="20"/>
      <c r="N39" s="20"/>
      <c r="O39" s="20"/>
      <c r="P39" s="20"/>
      <c r="Q39" s="20"/>
      <c r="R39" s="20"/>
      <c r="S39" s="20"/>
      <c r="T39" s="20"/>
      <c r="U39" s="20"/>
      <c r="V39" s="20"/>
    </row>
    <row r="40" spans="1:22" ht="17" customHeight="1" x14ac:dyDescent="0.35">
      <c r="A40" s="54" t="s">
        <v>128</v>
      </c>
      <c r="B40" s="61"/>
      <c r="C40" s="64">
        <f>+[1]GHG2019!X203</f>
        <v>972664.81</v>
      </c>
      <c r="D40" s="64">
        <f>+[1]GHG2020!X208</f>
        <v>1010434.81</v>
      </c>
      <c r="E40" s="64"/>
      <c r="F40" s="20"/>
      <c r="G40" s="125" t="s">
        <v>129</v>
      </c>
      <c r="H40" s="59">
        <v>29.508248999999999</v>
      </c>
      <c r="I40" s="60">
        <v>168884</v>
      </c>
      <c r="J40" s="20"/>
      <c r="K40" s="20"/>
      <c r="L40" s="20"/>
      <c r="M40" s="20"/>
      <c r="N40" s="20"/>
      <c r="O40" s="20"/>
      <c r="P40" s="20"/>
      <c r="Q40" s="20"/>
      <c r="R40" s="20"/>
      <c r="S40" s="20"/>
      <c r="T40" s="20"/>
      <c r="U40" s="20"/>
      <c r="V40" s="20"/>
    </row>
    <row r="41" spans="1:22" ht="17" customHeight="1" x14ac:dyDescent="0.35">
      <c r="A41" s="247" t="s">
        <v>130</v>
      </c>
      <c r="B41" s="248"/>
      <c r="C41" s="248"/>
      <c r="D41" s="248"/>
      <c r="E41" s="249"/>
      <c r="F41" s="20"/>
      <c r="G41" s="125" t="s">
        <v>131</v>
      </c>
      <c r="H41" s="59">
        <v>14.34263</v>
      </c>
      <c r="I41" s="60">
        <v>81901</v>
      </c>
      <c r="J41" s="20"/>
      <c r="K41" s="20"/>
      <c r="L41" s="20"/>
      <c r="M41" s="20"/>
      <c r="N41" s="20"/>
      <c r="O41" s="20"/>
      <c r="P41" s="20"/>
      <c r="Q41" s="20"/>
      <c r="R41" s="20"/>
      <c r="S41" s="20"/>
      <c r="T41" s="20"/>
      <c r="U41" s="20"/>
      <c r="V41" s="20"/>
    </row>
    <row r="42" spans="1:22" ht="17" customHeight="1" x14ac:dyDescent="0.35">
      <c r="A42" s="140"/>
      <c r="B42" s="140"/>
      <c r="C42" s="140"/>
      <c r="D42" s="140"/>
      <c r="E42" s="140"/>
      <c r="F42" s="20"/>
      <c r="G42" s="125" t="s">
        <v>132</v>
      </c>
      <c r="H42" s="59">
        <v>17</v>
      </c>
      <c r="I42" s="60">
        <v>100002</v>
      </c>
      <c r="J42" s="20"/>
      <c r="K42" s="20"/>
      <c r="L42" s="20"/>
      <c r="M42" s="20"/>
      <c r="N42" s="20"/>
      <c r="O42" s="20"/>
      <c r="P42" s="20"/>
      <c r="Q42" s="20"/>
      <c r="R42" s="20"/>
      <c r="S42" s="20"/>
      <c r="T42" s="20"/>
      <c r="U42" s="20"/>
      <c r="V42" s="20"/>
    </row>
    <row r="43" spans="1:22" ht="17" customHeight="1" x14ac:dyDescent="0.35">
      <c r="A43" s="140"/>
      <c r="B43" s="140"/>
      <c r="C43" s="140"/>
      <c r="D43" s="140"/>
      <c r="E43" s="140"/>
      <c r="F43" s="20"/>
      <c r="G43" s="125" t="s">
        <v>135</v>
      </c>
      <c r="H43" s="59">
        <f>[1]GHG2019!AA172</f>
        <v>15.7</v>
      </c>
      <c r="I43" s="60">
        <f>[1]GHG2019!R172</f>
        <v>97447</v>
      </c>
      <c r="J43" s="20"/>
      <c r="K43" s="20"/>
      <c r="L43" s="20"/>
      <c r="M43" s="20"/>
      <c r="N43" s="20"/>
      <c r="O43" s="20"/>
      <c r="P43" s="20"/>
      <c r="Q43" s="20"/>
      <c r="R43" s="20"/>
      <c r="S43" s="20"/>
      <c r="T43" s="20"/>
      <c r="U43" s="20"/>
      <c r="V43" s="20"/>
    </row>
    <row r="44" spans="1:22" ht="17" customHeight="1" x14ac:dyDescent="0.45">
      <c r="A44" s="139" t="s">
        <v>136</v>
      </c>
      <c r="B44" s="138"/>
      <c r="C44" s="140"/>
      <c r="D44" s="140"/>
      <c r="E44" s="140"/>
      <c r="F44" s="20"/>
      <c r="G44" s="125" t="s">
        <v>137</v>
      </c>
      <c r="H44" s="172">
        <f>+[1]GHG2020!AA177</f>
        <v>9.8273519999999994</v>
      </c>
      <c r="I44" s="173">
        <f>+[1]GHG2020!R177</f>
        <v>62714</v>
      </c>
      <c r="J44" s="20"/>
      <c r="K44" s="20"/>
      <c r="L44" s="20"/>
      <c r="M44" s="20"/>
      <c r="N44" s="20"/>
      <c r="O44" s="20"/>
      <c r="P44" s="20"/>
      <c r="Q44" s="20"/>
      <c r="R44" s="20"/>
      <c r="S44" s="20"/>
      <c r="T44" s="20"/>
      <c r="U44" s="20"/>
      <c r="V44" s="20"/>
    </row>
    <row r="45" spans="1:22" ht="17" customHeight="1" x14ac:dyDescent="0.35">
      <c r="A45" s="113" t="s">
        <v>138</v>
      </c>
      <c r="B45" s="109" t="s">
        <v>73</v>
      </c>
      <c r="C45" s="109" t="s">
        <v>74</v>
      </c>
      <c r="D45" s="109" t="s">
        <v>75</v>
      </c>
      <c r="E45" s="109" t="s">
        <v>54</v>
      </c>
      <c r="F45" s="20"/>
      <c r="G45" s="20"/>
      <c r="H45" s="20"/>
      <c r="I45" s="20"/>
      <c r="J45" s="20"/>
      <c r="K45" s="20"/>
      <c r="L45" s="20"/>
      <c r="M45" s="20"/>
      <c r="N45" s="20"/>
      <c r="O45" s="20"/>
      <c r="P45" s="20"/>
      <c r="Q45" s="20"/>
      <c r="R45" s="20"/>
      <c r="S45" s="20"/>
      <c r="T45" s="20"/>
      <c r="U45" s="20"/>
      <c r="V45" s="20"/>
    </row>
    <row r="46" spans="1:22" ht="17" customHeight="1" x14ac:dyDescent="0.35">
      <c r="A46" s="119" t="s">
        <v>115</v>
      </c>
      <c r="B46" s="65">
        <v>492216</v>
      </c>
      <c r="C46" s="65">
        <f>[1]GHG2018!BN108</f>
        <v>485976</v>
      </c>
      <c r="D46" s="65">
        <f>[1]GHG2019!BT123</f>
        <v>493605</v>
      </c>
      <c r="E46" s="159">
        <f>[1]GHG2020!BT128</f>
        <v>468170</v>
      </c>
      <c r="F46" s="20"/>
      <c r="G46" s="112"/>
      <c r="H46" s="109" t="s">
        <v>81</v>
      </c>
      <c r="I46" s="20"/>
      <c r="J46" s="20"/>
      <c r="K46" s="20"/>
      <c r="L46" s="20"/>
      <c r="M46" s="20"/>
      <c r="N46" s="20"/>
      <c r="O46" s="20"/>
      <c r="P46" s="20"/>
      <c r="Q46" s="20"/>
      <c r="R46" s="20"/>
      <c r="S46" s="20"/>
      <c r="T46" s="20"/>
      <c r="U46" s="20"/>
      <c r="V46" s="20"/>
    </row>
    <row r="47" spans="1:22" ht="17" customHeight="1" x14ac:dyDescent="0.35">
      <c r="A47" s="119" t="s">
        <v>139</v>
      </c>
      <c r="B47" s="65">
        <v>349597</v>
      </c>
      <c r="C47" s="65">
        <f>[1]GHG2018!BN109+[1]GHG2018!BN112</f>
        <v>453826</v>
      </c>
      <c r="D47" s="65">
        <f>[1]GHG2019!BT124+[1]GHG2019!BT127</f>
        <v>488577</v>
      </c>
      <c r="E47" s="159">
        <f>[1]GHG2020!BT129+[1]GHG2020!BT132</f>
        <v>436614</v>
      </c>
      <c r="F47" s="20"/>
      <c r="G47" s="125" t="s">
        <v>140</v>
      </c>
      <c r="H47" s="156">
        <f>[1]GHG2020!V113</f>
        <v>416895</v>
      </c>
      <c r="I47" s="20"/>
      <c r="J47" s="20"/>
      <c r="K47" s="20"/>
      <c r="L47" s="20"/>
      <c r="M47" s="20"/>
      <c r="N47" s="20"/>
      <c r="O47" s="20"/>
      <c r="P47" s="20"/>
      <c r="Q47" s="20"/>
      <c r="R47" s="20"/>
      <c r="S47" s="20"/>
      <c r="T47" s="20"/>
      <c r="U47" s="20"/>
      <c r="V47" s="20"/>
    </row>
    <row r="48" spans="1:22" ht="17" customHeight="1" x14ac:dyDescent="0.35">
      <c r="A48" s="134" t="s">
        <v>12</v>
      </c>
      <c r="B48" s="135">
        <f>SUM(B46:B47)</f>
        <v>841813</v>
      </c>
      <c r="C48" s="135">
        <f>SUM(C46:C47)</f>
        <v>939802</v>
      </c>
      <c r="D48" s="135">
        <f>SUM(D46:D47)</f>
        <v>982182</v>
      </c>
      <c r="E48" s="160">
        <f>SUM(E46:E47)</f>
        <v>904784</v>
      </c>
      <c r="F48" s="20"/>
      <c r="G48" s="125" t="s">
        <v>141</v>
      </c>
      <c r="H48" s="156">
        <f>H47-H49</f>
        <v>400864.24477684306</v>
      </c>
      <c r="I48" s="20"/>
      <c r="J48" s="20"/>
      <c r="K48" s="20"/>
      <c r="L48" s="20"/>
      <c r="M48" s="20"/>
      <c r="N48" s="20"/>
      <c r="O48" s="20"/>
      <c r="P48" s="20"/>
      <c r="Q48" s="20"/>
      <c r="R48" s="20"/>
      <c r="S48" s="20"/>
      <c r="T48" s="20"/>
      <c r="U48" s="20"/>
      <c r="V48" s="20"/>
    </row>
    <row r="49" spans="1:22" ht="17" customHeight="1" x14ac:dyDescent="0.35">
      <c r="A49" s="245" t="s">
        <v>142</v>
      </c>
      <c r="B49" s="246"/>
      <c r="C49" s="65">
        <f>[1]GHG2018!BO93</f>
        <v>59403</v>
      </c>
      <c r="D49" s="65">
        <f>[1]GHG2019!BU108</f>
        <v>47209</v>
      </c>
      <c r="E49" s="159">
        <f>[1]GHG2020!BU113</f>
        <v>52459</v>
      </c>
      <c r="F49" s="20"/>
      <c r="G49" s="125" t="s">
        <v>143</v>
      </c>
      <c r="H49" s="156">
        <f>+[1]GHG2020!BW113</f>
        <v>16030.755223156943</v>
      </c>
      <c r="I49" s="20"/>
      <c r="J49" s="20"/>
      <c r="K49" s="20"/>
      <c r="L49" s="20"/>
      <c r="M49" s="20"/>
      <c r="N49" s="20"/>
      <c r="O49" s="20"/>
      <c r="P49" s="20"/>
      <c r="Q49" s="20"/>
      <c r="R49" s="20"/>
      <c r="S49" s="20"/>
      <c r="T49" s="20"/>
      <c r="U49" s="20"/>
      <c r="V49" s="20"/>
    </row>
    <row r="50" spans="1:22" ht="17" customHeight="1" x14ac:dyDescent="0.35">
      <c r="A50" s="20"/>
      <c r="B50" s="20"/>
      <c r="C50" s="20"/>
      <c r="D50" s="20"/>
      <c r="E50" s="20"/>
      <c r="F50" s="20"/>
      <c r="G50" s="125" t="s">
        <v>144</v>
      </c>
      <c r="H50" s="156">
        <f>+[1]GHG2020!AL113*3.6/1000</f>
        <v>145157.07471771419</v>
      </c>
      <c r="I50" s="20"/>
      <c r="J50" s="20"/>
      <c r="K50" s="20"/>
      <c r="L50" s="20"/>
      <c r="M50" s="20"/>
      <c r="N50" s="20"/>
      <c r="O50" s="20"/>
      <c r="P50" s="20"/>
      <c r="Q50" s="20"/>
      <c r="R50" s="20"/>
      <c r="S50" s="20"/>
      <c r="T50" s="20"/>
      <c r="U50" s="20"/>
      <c r="V50" s="20"/>
    </row>
    <row r="51" spans="1:22" ht="17" customHeight="1" x14ac:dyDescent="0.45">
      <c r="A51" s="139" t="s">
        <v>145</v>
      </c>
      <c r="B51" s="20"/>
      <c r="C51" s="20"/>
      <c r="D51" s="20"/>
      <c r="E51" s="20"/>
      <c r="F51" s="20"/>
      <c r="G51" s="20"/>
      <c r="H51" s="20"/>
      <c r="I51" s="20"/>
      <c r="J51" s="20"/>
      <c r="K51" s="20"/>
      <c r="L51" s="20"/>
      <c r="M51" s="20"/>
      <c r="N51" s="20"/>
      <c r="O51" s="20"/>
      <c r="P51" s="20"/>
      <c r="Q51" s="20"/>
      <c r="R51" s="20"/>
      <c r="S51" s="20"/>
      <c r="T51" s="20"/>
      <c r="U51" s="20"/>
      <c r="V51" s="20"/>
    </row>
    <row r="52" spans="1:22" ht="17" customHeight="1" x14ac:dyDescent="0.35">
      <c r="A52" s="113" t="s">
        <v>146</v>
      </c>
      <c r="B52" s="114" t="s">
        <v>74</v>
      </c>
      <c r="C52" s="114" t="s">
        <v>75</v>
      </c>
      <c r="D52" s="114" t="s">
        <v>54</v>
      </c>
      <c r="E52" s="115" t="s">
        <v>147</v>
      </c>
      <c r="F52" s="20"/>
      <c r="G52" s="20"/>
      <c r="H52" s="20"/>
      <c r="I52" s="20"/>
      <c r="J52" s="20"/>
      <c r="K52" s="20"/>
      <c r="L52" s="20"/>
      <c r="M52" s="20"/>
      <c r="N52" s="20"/>
      <c r="O52" s="20"/>
      <c r="P52" s="20"/>
      <c r="Q52" s="20"/>
      <c r="R52" s="20"/>
      <c r="S52" s="20"/>
      <c r="T52" s="20"/>
      <c r="U52" s="20"/>
      <c r="V52" s="20"/>
    </row>
    <row r="53" spans="1:22" ht="17" customHeight="1" x14ac:dyDescent="0.35">
      <c r="A53" s="119" t="s">
        <v>113</v>
      </c>
      <c r="B53" s="52">
        <v>604.27514636799947</v>
      </c>
      <c r="C53" s="52">
        <v>605.29999999999995</v>
      </c>
      <c r="D53" s="52">
        <f>+[1]GHG2020!BN209</f>
        <v>532.23173203648378</v>
      </c>
      <c r="E53" s="161">
        <f>(D53-C53)/C53</f>
        <v>-0.12071413838347296</v>
      </c>
      <c r="F53" s="20"/>
      <c r="G53" s="20"/>
      <c r="H53" s="20"/>
      <c r="I53" s="20"/>
      <c r="J53" s="20"/>
      <c r="K53" s="20"/>
      <c r="L53" s="20"/>
      <c r="M53" s="20"/>
      <c r="N53" s="20"/>
      <c r="O53" s="20"/>
      <c r="P53" s="20"/>
      <c r="Q53" s="20"/>
      <c r="R53" s="20"/>
      <c r="S53" s="20"/>
      <c r="T53" s="20"/>
      <c r="U53" s="20"/>
      <c r="V53" s="20"/>
    </row>
    <row r="54" spans="1:22" ht="17" customHeight="1" x14ac:dyDescent="0.35">
      <c r="A54" s="119" t="s">
        <v>121</v>
      </c>
      <c r="B54" s="52">
        <v>604.27514636799947</v>
      </c>
      <c r="C54" s="52">
        <v>605.29999999999995</v>
      </c>
      <c r="D54" s="52">
        <f>+D53</f>
        <v>532.23173203648378</v>
      </c>
      <c r="E54" s="161">
        <f t="shared" ref="E54:E56" si="3">(D54-C54)/C54</f>
        <v>-0.12071413838347296</v>
      </c>
      <c r="F54" s="20"/>
      <c r="G54" s="20"/>
      <c r="H54" s="20"/>
      <c r="I54" s="20"/>
      <c r="J54" s="20"/>
      <c r="K54" s="20"/>
      <c r="L54" s="20"/>
      <c r="M54" s="20"/>
      <c r="N54" s="20"/>
      <c r="O54" s="20"/>
      <c r="P54" s="20"/>
      <c r="Q54" s="20"/>
      <c r="R54" s="20"/>
      <c r="S54" s="20"/>
      <c r="T54" s="20"/>
      <c r="U54" s="20"/>
      <c r="V54" s="20"/>
    </row>
    <row r="55" spans="1:22" ht="17" customHeight="1" x14ac:dyDescent="0.35">
      <c r="A55" s="119" t="s">
        <v>115</v>
      </c>
      <c r="B55" s="52">
        <v>1159.7774589295689</v>
      </c>
      <c r="C55" s="52">
        <v>1109.2</v>
      </c>
      <c r="D55" s="52">
        <f>+[1]GHG2020!BN208</f>
        <v>1067.5721397096916</v>
      </c>
      <c r="E55" s="161">
        <f t="shared" si="3"/>
        <v>-3.7529625216650278E-2</v>
      </c>
      <c r="F55" s="20"/>
      <c r="G55" s="20"/>
      <c r="H55" s="20"/>
      <c r="I55" s="20"/>
      <c r="J55" s="20"/>
      <c r="K55" s="20"/>
      <c r="L55" s="20"/>
      <c r="M55" s="20"/>
      <c r="N55" s="20"/>
      <c r="O55" s="20"/>
      <c r="P55" s="20"/>
      <c r="Q55" s="20"/>
      <c r="R55" s="20"/>
      <c r="S55" s="20"/>
      <c r="T55" s="20"/>
      <c r="U55" s="20"/>
      <c r="V55" s="20"/>
    </row>
    <row r="56" spans="1:22" ht="17" customHeight="1" x14ac:dyDescent="0.35">
      <c r="A56" s="119" t="s">
        <v>148</v>
      </c>
      <c r="B56" s="52">
        <v>843.3845305722333</v>
      </c>
      <c r="C56" s="52">
        <v>824.4</v>
      </c>
      <c r="D56" s="52">
        <f>+[1]GHG2020!BN210</f>
        <v>761.81164027791158</v>
      </c>
      <c r="E56" s="161">
        <f t="shared" si="3"/>
        <v>-7.5919892918593399E-2</v>
      </c>
      <c r="F56" s="20"/>
      <c r="G56" s="20"/>
      <c r="H56" s="20"/>
      <c r="I56" s="20"/>
      <c r="J56" s="20"/>
      <c r="K56" s="20"/>
      <c r="L56" s="20"/>
      <c r="M56" s="20"/>
      <c r="N56" s="20"/>
      <c r="O56" s="20"/>
      <c r="P56" s="20"/>
      <c r="Q56" s="20"/>
      <c r="R56" s="20"/>
      <c r="S56" s="20"/>
      <c r="T56" s="20"/>
      <c r="U56" s="20"/>
      <c r="V56" s="20"/>
    </row>
    <row r="57" spans="1:22" ht="17" customHeight="1" x14ac:dyDescent="0.35">
      <c r="A57" s="20"/>
      <c r="B57" s="20"/>
      <c r="C57" s="20"/>
      <c r="D57" s="20"/>
      <c r="E57" s="20"/>
      <c r="F57" s="20"/>
      <c r="G57" s="20"/>
      <c r="H57" s="20"/>
      <c r="I57" s="20"/>
      <c r="J57" s="20"/>
      <c r="K57" s="20"/>
      <c r="L57" s="20"/>
      <c r="M57" s="20"/>
      <c r="N57" s="20"/>
      <c r="O57" s="20"/>
      <c r="P57" s="20"/>
      <c r="Q57" s="20"/>
      <c r="R57" s="20"/>
      <c r="S57" s="20"/>
      <c r="T57" s="20"/>
      <c r="U57" s="20"/>
      <c r="V57" s="20"/>
    </row>
    <row r="58" spans="1:22" ht="17" customHeight="1" x14ac:dyDescent="0.45">
      <c r="A58" s="139" t="s">
        <v>149</v>
      </c>
      <c r="B58" s="20"/>
      <c r="C58" s="20"/>
      <c r="D58" s="20"/>
      <c r="E58" s="20"/>
      <c r="F58" s="20"/>
      <c r="G58" s="20"/>
      <c r="H58" s="20"/>
      <c r="I58" s="20"/>
      <c r="J58" s="20"/>
      <c r="K58" s="20"/>
      <c r="L58" s="20"/>
      <c r="M58" s="20"/>
      <c r="N58" s="20"/>
      <c r="O58" s="20"/>
      <c r="P58" s="20"/>
      <c r="Q58" s="20"/>
      <c r="R58" s="20"/>
      <c r="S58" s="20"/>
      <c r="T58" s="20"/>
      <c r="U58" s="20"/>
      <c r="V58" s="20"/>
    </row>
    <row r="59" spans="1:22" ht="17" customHeight="1" x14ac:dyDescent="0.35">
      <c r="A59" s="113" t="s">
        <v>150</v>
      </c>
      <c r="B59" s="109" t="s">
        <v>127</v>
      </c>
      <c r="C59" s="109" t="s">
        <v>125</v>
      </c>
      <c r="D59" s="109" t="s">
        <v>12</v>
      </c>
      <c r="E59" s="20"/>
      <c r="F59" s="20"/>
      <c r="G59" s="20"/>
      <c r="H59" s="20"/>
      <c r="I59" s="20"/>
      <c r="J59" s="20"/>
      <c r="K59" s="20"/>
      <c r="L59" s="20"/>
      <c r="M59" s="20"/>
      <c r="N59" s="20"/>
      <c r="O59" s="20"/>
      <c r="P59" s="20"/>
      <c r="Q59" s="20"/>
      <c r="R59" s="20"/>
      <c r="S59" s="20"/>
      <c r="T59" s="20"/>
      <c r="U59" s="20"/>
      <c r="V59" s="20"/>
    </row>
    <row r="60" spans="1:22" ht="17" customHeight="1" x14ac:dyDescent="0.35">
      <c r="A60" s="119" t="s">
        <v>73</v>
      </c>
      <c r="B60" s="65">
        <v>12833</v>
      </c>
      <c r="C60" s="65">
        <v>35565</v>
      </c>
      <c r="D60" s="65">
        <f>B60+C60</f>
        <v>48398</v>
      </c>
      <c r="E60" s="20"/>
      <c r="F60" s="20"/>
      <c r="G60" s="20"/>
      <c r="H60" s="20"/>
      <c r="I60" s="20"/>
      <c r="J60" s="20"/>
      <c r="K60" s="20"/>
      <c r="L60" s="20"/>
      <c r="M60" s="20"/>
      <c r="N60" s="20"/>
      <c r="O60" s="20"/>
      <c r="P60" s="20"/>
      <c r="Q60" s="20"/>
      <c r="R60" s="20"/>
      <c r="S60" s="20"/>
      <c r="T60" s="20"/>
      <c r="U60" s="20"/>
      <c r="V60" s="20"/>
    </row>
    <row r="61" spans="1:22" ht="17" customHeight="1" x14ac:dyDescent="0.35">
      <c r="A61" s="119" t="s">
        <v>151</v>
      </c>
      <c r="B61" s="65">
        <v>15429</v>
      </c>
      <c r="C61" s="65">
        <v>44082</v>
      </c>
      <c r="D61" s="65">
        <f>SUM(B61,C61)</f>
        <v>59511</v>
      </c>
      <c r="E61" s="20"/>
      <c r="F61" s="20"/>
      <c r="G61" s="20"/>
      <c r="H61" s="20"/>
      <c r="I61" s="20"/>
      <c r="J61" s="20"/>
      <c r="K61" s="20"/>
      <c r="L61" s="20"/>
      <c r="M61" s="20"/>
      <c r="N61" s="20"/>
      <c r="O61" s="20"/>
      <c r="P61" s="20"/>
      <c r="Q61" s="20"/>
      <c r="R61" s="20"/>
      <c r="S61" s="20"/>
      <c r="T61" s="20"/>
      <c r="U61" s="20"/>
      <c r="V61" s="20"/>
    </row>
    <row r="62" spans="1:22" ht="17" customHeight="1" x14ac:dyDescent="0.35">
      <c r="A62" s="119" t="s">
        <v>152</v>
      </c>
      <c r="B62" s="65">
        <v>19209</v>
      </c>
      <c r="C62" s="66">
        <v>26382</v>
      </c>
      <c r="D62" s="66">
        <v>45591</v>
      </c>
      <c r="E62" s="20"/>
      <c r="F62" s="20"/>
      <c r="G62" s="20"/>
      <c r="H62" s="20"/>
      <c r="I62" s="20"/>
      <c r="J62" s="20"/>
      <c r="K62" s="20"/>
      <c r="L62" s="20"/>
      <c r="M62" s="20"/>
      <c r="N62" s="20"/>
      <c r="O62" s="20"/>
      <c r="P62" s="20"/>
      <c r="Q62" s="20"/>
      <c r="R62" s="20"/>
      <c r="S62" s="20"/>
      <c r="T62" s="20"/>
      <c r="U62" s="20"/>
      <c r="V62" s="20"/>
    </row>
    <row r="63" spans="1:22" ht="17" customHeight="1" x14ac:dyDescent="0.35">
      <c r="A63" s="119" t="s">
        <v>153</v>
      </c>
      <c r="B63" s="66">
        <v>20645.735000000001</v>
      </c>
      <c r="C63" s="66">
        <v>19281.399999999998</v>
      </c>
      <c r="D63" s="66">
        <f>B63+C63</f>
        <v>39927.134999999995</v>
      </c>
      <c r="E63" s="20"/>
      <c r="F63" s="20"/>
      <c r="G63" s="20"/>
      <c r="H63" s="20"/>
      <c r="I63" s="20"/>
      <c r="J63" s="20"/>
      <c r="K63" s="20"/>
      <c r="L63" s="20"/>
      <c r="M63" s="20"/>
      <c r="N63" s="20"/>
      <c r="O63" s="20"/>
      <c r="P63" s="20"/>
      <c r="Q63" s="20"/>
      <c r="R63" s="20"/>
      <c r="S63" s="20"/>
      <c r="T63" s="20"/>
      <c r="U63" s="20"/>
      <c r="V63" s="20"/>
    </row>
    <row r="64" spans="1:22" ht="17" customHeight="1" x14ac:dyDescent="0.35">
      <c r="A64" s="119" t="s">
        <v>154</v>
      </c>
      <c r="B64" s="66">
        <v>24654.284449393941</v>
      </c>
      <c r="C64" s="66">
        <v>23469.329999999994</v>
      </c>
      <c r="D64" s="66">
        <f>B64+C64</f>
        <v>48123.614449393936</v>
      </c>
      <c r="E64" s="20"/>
      <c r="F64" s="20"/>
      <c r="G64" s="20"/>
      <c r="H64" s="20"/>
      <c r="I64" s="20"/>
      <c r="J64" s="20"/>
      <c r="K64" s="20"/>
      <c r="L64" s="20"/>
      <c r="M64" s="20"/>
      <c r="N64" s="20"/>
      <c r="O64" s="20"/>
      <c r="P64" s="20"/>
      <c r="Q64" s="20"/>
      <c r="R64" s="20"/>
      <c r="S64" s="20"/>
      <c r="T64" s="20"/>
      <c r="U64" s="20"/>
      <c r="V64" s="20"/>
    </row>
    <row r="65" spans="1:22" ht="17" customHeight="1" x14ac:dyDescent="0.35">
      <c r="A65" s="119" t="s">
        <v>74</v>
      </c>
      <c r="B65" s="66">
        <v>25685</v>
      </c>
      <c r="C65" s="66">
        <v>23393</v>
      </c>
      <c r="D65" s="66">
        <f>B65+C65</f>
        <v>49078</v>
      </c>
      <c r="E65" s="20"/>
      <c r="F65" s="20"/>
      <c r="G65" s="20"/>
      <c r="H65" s="20"/>
      <c r="I65" s="20"/>
      <c r="J65" s="20"/>
      <c r="K65" s="20"/>
      <c r="L65" s="20"/>
      <c r="M65" s="20"/>
      <c r="N65" s="20"/>
      <c r="O65" s="20"/>
      <c r="P65" s="20"/>
      <c r="Q65" s="20"/>
      <c r="R65" s="20"/>
      <c r="S65" s="20"/>
      <c r="T65" s="20"/>
      <c r="U65" s="20"/>
      <c r="V65" s="20"/>
    </row>
    <row r="66" spans="1:22" ht="17" customHeight="1" x14ac:dyDescent="0.35">
      <c r="A66" s="119" t="s">
        <v>75</v>
      </c>
      <c r="B66" s="66">
        <f>+'[1]Waste 2019'!V18</f>
        <v>27173.409</v>
      </c>
      <c r="C66" s="66">
        <f>+'[1]Waste 2019'!V12</f>
        <v>21377.27</v>
      </c>
      <c r="D66" s="66">
        <f>B66+C66</f>
        <v>48550.679000000004</v>
      </c>
      <c r="E66" s="20"/>
      <c r="F66" s="20"/>
      <c r="G66" s="20"/>
      <c r="H66" s="20"/>
      <c r="I66" s="20"/>
      <c r="J66" s="20"/>
      <c r="K66" s="20"/>
      <c r="L66" s="20"/>
      <c r="M66" s="20"/>
      <c r="N66" s="20"/>
      <c r="O66" s="20"/>
      <c r="P66" s="20"/>
      <c r="Q66" s="20"/>
      <c r="R66" s="20"/>
      <c r="S66" s="20"/>
      <c r="T66" s="20"/>
      <c r="U66" s="20"/>
      <c r="V66" s="20"/>
    </row>
    <row r="67" spans="1:22" ht="17" customHeight="1" x14ac:dyDescent="0.35">
      <c r="A67" s="119" t="s">
        <v>54</v>
      </c>
      <c r="B67" s="162">
        <v>23939</v>
      </c>
      <c r="C67" s="162">
        <f>+B76</f>
        <v>14387</v>
      </c>
      <c r="D67" s="162">
        <f>+C67+B67</f>
        <v>38326</v>
      </c>
      <c r="E67" s="20"/>
      <c r="F67" s="20"/>
      <c r="G67" s="20"/>
      <c r="H67" s="20"/>
      <c r="I67" s="20"/>
      <c r="J67" s="20"/>
      <c r="K67" s="20"/>
      <c r="L67" s="20"/>
      <c r="M67" s="20"/>
      <c r="N67" s="20"/>
      <c r="O67" s="20"/>
      <c r="P67" s="20"/>
      <c r="Q67" s="20"/>
      <c r="R67" s="20"/>
      <c r="S67" s="20"/>
      <c r="T67" s="20"/>
      <c r="U67" s="20"/>
      <c r="V67" s="20"/>
    </row>
    <row r="68" spans="1:22" ht="17" customHeight="1" x14ac:dyDescent="0.35">
      <c r="A68" s="20"/>
      <c r="B68" s="20"/>
      <c r="C68" s="20"/>
      <c r="D68" s="20"/>
      <c r="E68" s="20"/>
      <c r="F68" s="20"/>
      <c r="G68" s="20"/>
      <c r="H68" s="20"/>
      <c r="I68" s="20"/>
      <c r="J68" s="20"/>
      <c r="K68" s="20"/>
      <c r="L68" s="20"/>
      <c r="M68" s="20"/>
      <c r="N68" s="20"/>
      <c r="O68" s="20"/>
      <c r="P68" s="20"/>
      <c r="Q68" s="20"/>
      <c r="R68" s="20"/>
      <c r="S68" s="20"/>
      <c r="T68" s="20"/>
      <c r="U68" s="20"/>
      <c r="V68" s="20"/>
    </row>
    <row r="69" spans="1:22" ht="17" customHeight="1" x14ac:dyDescent="0.45">
      <c r="A69" s="139" t="s">
        <v>155</v>
      </c>
      <c r="B69" s="20"/>
      <c r="C69" s="20"/>
      <c r="D69" s="20"/>
      <c r="E69" s="20"/>
      <c r="F69" s="20"/>
      <c r="G69" s="20"/>
      <c r="H69" s="20"/>
      <c r="I69" s="20"/>
      <c r="J69" s="20"/>
      <c r="K69" s="20"/>
      <c r="L69" s="20"/>
      <c r="M69" s="20"/>
      <c r="N69" s="20"/>
      <c r="O69" s="20"/>
      <c r="P69" s="20"/>
      <c r="Q69" s="20"/>
      <c r="R69" s="20"/>
      <c r="S69" s="20"/>
      <c r="T69" s="20"/>
      <c r="U69" s="20"/>
      <c r="V69" s="20"/>
    </row>
    <row r="70" spans="1:22" ht="17" customHeight="1" x14ac:dyDescent="0.35">
      <c r="A70" s="250" t="s">
        <v>125</v>
      </c>
      <c r="B70" s="251"/>
      <c r="C70" s="252"/>
      <c r="D70" s="250" t="s">
        <v>156</v>
      </c>
      <c r="E70" s="251"/>
      <c r="F70" s="252"/>
      <c r="G70" s="20"/>
      <c r="H70" s="20"/>
      <c r="I70" s="20"/>
      <c r="J70" s="20"/>
      <c r="K70" s="20"/>
      <c r="L70" s="20"/>
      <c r="M70" s="20"/>
      <c r="N70" s="20"/>
      <c r="O70" s="20"/>
      <c r="P70" s="20"/>
      <c r="Q70" s="20"/>
      <c r="R70" s="20"/>
      <c r="S70" s="20"/>
      <c r="T70" s="20"/>
      <c r="U70" s="20"/>
      <c r="V70" s="20"/>
    </row>
    <row r="71" spans="1:22" ht="17" customHeight="1" x14ac:dyDescent="0.35">
      <c r="A71" s="121" t="s">
        <v>133</v>
      </c>
      <c r="B71" s="122" t="s">
        <v>134</v>
      </c>
      <c r="C71" s="123" t="s">
        <v>157</v>
      </c>
      <c r="D71" s="121" t="s">
        <v>133</v>
      </c>
      <c r="E71" s="136" t="s">
        <v>134</v>
      </c>
      <c r="F71" s="137" t="s">
        <v>157</v>
      </c>
      <c r="G71" s="20"/>
      <c r="H71" s="20"/>
      <c r="I71" s="20"/>
      <c r="J71" s="20"/>
      <c r="K71" s="20"/>
      <c r="L71" s="20"/>
      <c r="M71" s="20"/>
      <c r="N71" s="20"/>
      <c r="O71" s="20"/>
      <c r="P71" s="20"/>
      <c r="Q71" s="20"/>
      <c r="R71" s="20"/>
      <c r="S71" s="20"/>
      <c r="T71" s="20"/>
      <c r="U71" s="20"/>
      <c r="V71" s="20"/>
    </row>
    <row r="72" spans="1:22" ht="17" customHeight="1" x14ac:dyDescent="0.35">
      <c r="A72" s="163">
        <v>0.95269999999999999</v>
      </c>
      <c r="B72" s="164">
        <v>0.05</v>
      </c>
      <c r="C72" s="164">
        <v>2E-3</v>
      </c>
      <c r="D72" s="165">
        <f>+'[1]Waste 2019'!AA19</f>
        <v>0.69335143043701297</v>
      </c>
      <c r="E72" s="164">
        <f>+'[1]Waste 2019'!AA20</f>
        <v>0.30664856956298708</v>
      </c>
      <c r="F72" s="166">
        <f>'[1]Waste 2019'!Q21</f>
        <v>0</v>
      </c>
      <c r="G72" s="20"/>
      <c r="H72" s="20"/>
      <c r="I72" s="20"/>
      <c r="J72" s="20"/>
      <c r="K72" s="20"/>
      <c r="L72" s="20"/>
      <c r="M72" s="20"/>
      <c r="N72" s="20"/>
      <c r="O72" s="20"/>
      <c r="P72" s="20"/>
      <c r="Q72" s="20"/>
      <c r="R72" s="20"/>
      <c r="S72" s="20"/>
      <c r="T72" s="20"/>
      <c r="U72" s="20"/>
      <c r="V72" s="20"/>
    </row>
    <row r="73" spans="1:22" ht="17" customHeight="1" x14ac:dyDescent="0.35">
      <c r="A73" s="20"/>
      <c r="B73" s="20"/>
      <c r="C73" s="20"/>
      <c r="D73" s="20"/>
      <c r="E73" s="20"/>
      <c r="F73" s="20"/>
      <c r="G73" s="20"/>
      <c r="H73" s="20"/>
      <c r="I73" s="20"/>
      <c r="J73" s="20"/>
      <c r="K73" s="20"/>
      <c r="L73" s="20"/>
      <c r="M73" s="20"/>
      <c r="N73" s="20"/>
      <c r="O73" s="20"/>
      <c r="P73" s="20"/>
      <c r="Q73" s="20"/>
      <c r="R73" s="20"/>
      <c r="S73" s="20"/>
      <c r="T73" s="20"/>
      <c r="U73" s="20"/>
      <c r="V73" s="20"/>
    </row>
    <row r="74" spans="1:22" ht="17" customHeight="1" x14ac:dyDescent="0.45">
      <c r="A74" s="142" t="s">
        <v>158</v>
      </c>
      <c r="B74" s="20"/>
      <c r="C74" s="20"/>
      <c r="D74" s="20"/>
      <c r="E74" s="20"/>
      <c r="F74" s="20"/>
      <c r="G74" s="20"/>
      <c r="H74" s="20"/>
      <c r="I74" s="20"/>
      <c r="J74" s="20"/>
      <c r="K74" s="20"/>
      <c r="L74" s="20"/>
      <c r="M74" s="20"/>
      <c r="N74" s="20"/>
      <c r="O74" s="20"/>
      <c r="P74" s="20"/>
      <c r="Q74" s="20"/>
      <c r="R74" s="20"/>
      <c r="S74" s="20"/>
      <c r="T74" s="20"/>
      <c r="U74" s="20"/>
      <c r="V74" s="20"/>
    </row>
    <row r="75" spans="1:22" ht="17" customHeight="1" x14ac:dyDescent="0.35">
      <c r="A75" s="116"/>
      <c r="B75" s="117" t="s">
        <v>159</v>
      </c>
      <c r="C75" s="117" t="s">
        <v>160</v>
      </c>
      <c r="D75" s="118" t="s">
        <v>161</v>
      </c>
      <c r="E75" s="118" t="s">
        <v>160</v>
      </c>
      <c r="F75" s="20"/>
      <c r="G75" s="20"/>
      <c r="H75" s="20"/>
      <c r="I75" s="20"/>
      <c r="J75" s="20"/>
      <c r="K75" s="20"/>
      <c r="L75" s="20"/>
      <c r="M75" s="20"/>
      <c r="N75" s="20"/>
      <c r="O75" s="20"/>
      <c r="P75" s="20"/>
      <c r="Q75" s="20"/>
      <c r="R75" s="20"/>
      <c r="S75" s="20"/>
      <c r="T75" s="20"/>
      <c r="U75" s="20"/>
      <c r="V75" s="20"/>
    </row>
    <row r="76" spans="1:22" ht="17" customHeight="1" x14ac:dyDescent="0.35">
      <c r="A76" s="144" t="s">
        <v>162</v>
      </c>
      <c r="B76" s="162">
        <v>14387</v>
      </c>
      <c r="C76" s="167"/>
      <c r="D76" s="162">
        <v>23939</v>
      </c>
      <c r="E76" s="167"/>
      <c r="F76" s="20"/>
      <c r="G76" s="20"/>
      <c r="H76" s="20"/>
      <c r="I76" s="20"/>
      <c r="J76" s="20"/>
      <c r="K76" s="20"/>
      <c r="L76" s="20"/>
      <c r="M76" s="20"/>
      <c r="N76" s="20"/>
      <c r="O76" s="20"/>
      <c r="P76" s="20"/>
      <c r="Q76" s="20"/>
      <c r="R76" s="20"/>
      <c r="S76" s="20"/>
      <c r="T76" s="20"/>
      <c r="U76" s="20"/>
      <c r="V76" s="20"/>
    </row>
    <row r="77" spans="1:22" ht="17" customHeight="1" x14ac:dyDescent="0.35">
      <c r="A77" s="144" t="s">
        <v>133</v>
      </c>
      <c r="B77" s="162">
        <v>13707</v>
      </c>
      <c r="C77" s="167"/>
      <c r="D77" s="162">
        <v>16428</v>
      </c>
      <c r="E77" s="167"/>
      <c r="F77" s="20"/>
      <c r="G77" s="20"/>
      <c r="H77" s="20"/>
      <c r="I77" s="20"/>
      <c r="J77" s="20"/>
      <c r="K77" s="20"/>
      <c r="L77" s="20"/>
      <c r="M77" s="20"/>
      <c r="N77" s="20"/>
      <c r="O77" s="20"/>
      <c r="P77" s="20"/>
      <c r="Q77" s="20"/>
      <c r="R77" s="20"/>
      <c r="S77" s="20"/>
      <c r="T77" s="20"/>
      <c r="U77" s="20"/>
      <c r="V77" s="20"/>
    </row>
    <row r="78" spans="1:22" ht="17" customHeight="1" x14ac:dyDescent="0.35">
      <c r="A78" s="144" t="s">
        <v>163</v>
      </c>
      <c r="B78" s="168">
        <v>0.95</v>
      </c>
      <c r="C78" s="167"/>
      <c r="D78" s="168">
        <f>+D72</f>
        <v>0.69335143043701297</v>
      </c>
      <c r="E78" s="167"/>
      <c r="F78" s="20"/>
      <c r="G78" s="20"/>
      <c r="H78" s="20"/>
      <c r="I78" s="20"/>
      <c r="J78" s="20"/>
      <c r="K78" s="20"/>
      <c r="L78" s="20"/>
      <c r="M78" s="20"/>
      <c r="N78" s="20"/>
      <c r="O78" s="20"/>
      <c r="P78" s="20"/>
      <c r="Q78" s="20"/>
      <c r="R78" s="20"/>
      <c r="S78" s="20"/>
      <c r="T78" s="20"/>
      <c r="U78" s="20"/>
      <c r="V78" s="20"/>
    </row>
    <row r="79" spans="1:22" ht="17" customHeight="1" x14ac:dyDescent="0.35">
      <c r="A79" s="144" t="s">
        <v>157</v>
      </c>
      <c r="B79" s="169">
        <v>31</v>
      </c>
      <c r="C79" s="174">
        <f>'[1]Waste 2019'!M34</f>
        <v>0</v>
      </c>
      <c r="D79" s="170">
        <f>'[1]Waste 2019'!N34</f>
        <v>0</v>
      </c>
      <c r="E79" s="176">
        <f>'[1]Waste 2019'!O34</f>
        <v>0</v>
      </c>
      <c r="F79" s="20"/>
      <c r="G79" s="20"/>
      <c r="H79" s="20"/>
      <c r="I79" s="20"/>
      <c r="J79" s="20"/>
      <c r="K79" s="20"/>
      <c r="L79" s="20"/>
      <c r="M79" s="20"/>
      <c r="N79" s="20"/>
      <c r="O79" s="20"/>
      <c r="P79" s="20"/>
      <c r="Q79" s="20"/>
      <c r="R79" s="20"/>
      <c r="S79" s="20"/>
      <c r="T79" s="20"/>
      <c r="U79" s="20"/>
      <c r="V79" s="20"/>
    </row>
    <row r="80" spans="1:22" ht="17" customHeight="1" x14ac:dyDescent="0.35">
      <c r="A80" s="144" t="s">
        <v>164</v>
      </c>
      <c r="B80" s="162">
        <v>649</v>
      </c>
      <c r="C80" s="175">
        <f>'[1]Waste 2019'!W35</f>
        <v>1.6955066684031336E-2</v>
      </c>
      <c r="D80" s="162">
        <v>7512</v>
      </c>
      <c r="E80" s="175">
        <f>'[1]Waste 2019'!Y35</f>
        <v>0.17162863983838411</v>
      </c>
      <c r="F80" s="20"/>
      <c r="G80" s="20"/>
      <c r="H80" s="20"/>
      <c r="I80" s="20"/>
      <c r="J80" s="20"/>
      <c r="K80" s="20"/>
      <c r="L80" s="20"/>
      <c r="M80" s="20"/>
      <c r="N80" s="20"/>
      <c r="O80" s="20"/>
      <c r="P80" s="20"/>
      <c r="Q80" s="20"/>
      <c r="R80" s="20"/>
      <c r="S80" s="20"/>
      <c r="T80" s="20"/>
      <c r="U80" s="20"/>
      <c r="V80" s="20"/>
    </row>
    <row r="81" spans="1:22" ht="17" customHeight="1" x14ac:dyDescent="0.35">
      <c r="A81" s="20"/>
      <c r="B81" s="20"/>
      <c r="C81" s="20"/>
      <c r="D81" s="20"/>
      <c r="E81" s="20"/>
      <c r="F81" s="20"/>
      <c r="G81" s="20"/>
      <c r="H81" s="20"/>
      <c r="I81" s="20"/>
      <c r="J81" s="20"/>
      <c r="K81" s="20"/>
      <c r="L81" s="20"/>
      <c r="M81" s="20"/>
      <c r="N81" s="20"/>
      <c r="O81" s="20"/>
      <c r="P81" s="20"/>
      <c r="Q81" s="20"/>
      <c r="R81" s="20"/>
      <c r="S81" s="20"/>
      <c r="T81" s="20"/>
      <c r="U81" s="20"/>
      <c r="V81" s="20"/>
    </row>
    <row r="82" spans="1:22" ht="17" customHeight="1" x14ac:dyDescent="0.35">
      <c r="A82" s="228" t="s">
        <v>165</v>
      </c>
      <c r="B82" s="229"/>
      <c r="C82" s="65">
        <v>0</v>
      </c>
      <c r="D82" s="20"/>
      <c r="E82" s="20"/>
      <c r="F82" s="20"/>
      <c r="G82" s="20"/>
      <c r="H82" s="20"/>
      <c r="I82" s="20"/>
      <c r="J82" s="20"/>
      <c r="K82" s="20"/>
      <c r="L82" s="20"/>
      <c r="M82" s="20"/>
      <c r="N82" s="20"/>
      <c r="O82" s="20"/>
      <c r="P82" s="20"/>
      <c r="Q82" s="20"/>
      <c r="R82" s="20"/>
      <c r="S82" s="20"/>
      <c r="T82" s="20"/>
      <c r="U82" s="20"/>
      <c r="V82" s="20"/>
    </row>
    <row r="83" spans="1:22" ht="17" customHeight="1" x14ac:dyDescent="0.35">
      <c r="A83" s="228" t="s">
        <v>166</v>
      </c>
      <c r="B83" s="229"/>
      <c r="C83" s="67">
        <v>0</v>
      </c>
      <c r="D83" s="20"/>
      <c r="E83" s="20"/>
      <c r="F83" s="20"/>
      <c r="G83" s="20"/>
      <c r="H83" s="20"/>
      <c r="I83" s="20"/>
      <c r="J83" s="20"/>
      <c r="K83" s="20"/>
      <c r="L83" s="20"/>
      <c r="M83" s="20"/>
      <c r="N83" s="20"/>
      <c r="O83" s="20"/>
      <c r="P83" s="20"/>
      <c r="Q83" s="20"/>
      <c r="R83" s="20"/>
      <c r="S83" s="20"/>
      <c r="T83" s="20"/>
      <c r="U83" s="20"/>
      <c r="V83" s="20"/>
    </row>
    <row r="84" spans="1:22" ht="25.5" x14ac:dyDescent="0.35">
      <c r="A84" s="20"/>
      <c r="B84" s="20"/>
      <c r="C84" s="20"/>
      <c r="D84" s="20"/>
      <c r="E84" s="20"/>
      <c r="F84" s="20"/>
      <c r="G84" s="20"/>
      <c r="H84" s="20"/>
      <c r="I84" s="20"/>
      <c r="J84" s="20"/>
      <c r="K84" s="20"/>
      <c r="L84" s="20"/>
      <c r="M84" s="20"/>
      <c r="N84" s="20"/>
      <c r="O84" s="20"/>
      <c r="P84" s="20"/>
      <c r="Q84" s="20"/>
      <c r="R84" s="20"/>
      <c r="S84" s="20"/>
      <c r="T84" s="20"/>
      <c r="U84" s="20"/>
      <c r="V84" s="20"/>
    </row>
    <row r="85" spans="1:22" ht="25.5" x14ac:dyDescent="0.35">
      <c r="A85" s="20"/>
      <c r="B85" s="20"/>
      <c r="C85" s="20"/>
      <c r="D85" s="20"/>
      <c r="E85" s="20"/>
      <c r="F85" s="20"/>
      <c r="G85" s="20"/>
      <c r="H85" s="20"/>
      <c r="I85" s="20"/>
      <c r="J85" s="20"/>
      <c r="K85" s="20"/>
      <c r="L85" s="20"/>
      <c r="M85" s="20"/>
      <c r="N85" s="20"/>
      <c r="O85" s="20"/>
      <c r="P85" s="20"/>
      <c r="Q85" s="20"/>
      <c r="R85" s="20"/>
      <c r="S85" s="20"/>
      <c r="T85" s="20"/>
      <c r="U85" s="20"/>
      <c r="V85" s="20"/>
    </row>
    <row r="86" spans="1:22" ht="25.5" x14ac:dyDescent="0.35">
      <c r="A86" s="20"/>
      <c r="B86" s="20"/>
      <c r="C86" s="20"/>
      <c r="D86" s="20"/>
      <c r="E86" s="20"/>
      <c r="F86" s="20"/>
      <c r="G86" s="20"/>
      <c r="H86" s="20"/>
      <c r="I86" s="20"/>
      <c r="J86" s="20"/>
      <c r="K86" s="20"/>
      <c r="L86" s="20"/>
      <c r="M86" s="20"/>
      <c r="N86" s="20"/>
      <c r="O86" s="20"/>
      <c r="P86" s="20"/>
      <c r="Q86" s="20"/>
      <c r="R86" s="20"/>
      <c r="S86" s="20"/>
      <c r="T86" s="20"/>
      <c r="U86" s="20"/>
      <c r="V86" s="20"/>
    </row>
    <row r="87" spans="1:22" ht="25.5" x14ac:dyDescent="0.35">
      <c r="A87" s="20"/>
      <c r="B87" s="20"/>
      <c r="C87" s="20"/>
      <c r="D87" s="20"/>
      <c r="E87" s="20"/>
      <c r="F87" s="20"/>
      <c r="G87" s="20"/>
      <c r="H87" s="20"/>
      <c r="I87" s="20"/>
      <c r="J87" s="20"/>
      <c r="K87" s="20"/>
      <c r="L87" s="20"/>
      <c r="M87" s="20"/>
      <c r="N87" s="20"/>
      <c r="O87" s="20"/>
      <c r="P87" s="20"/>
      <c r="Q87" s="20"/>
      <c r="R87" s="20"/>
      <c r="S87" s="20"/>
      <c r="T87" s="20"/>
      <c r="U87" s="20"/>
      <c r="V87" s="20"/>
    </row>
    <row r="88" spans="1:22" ht="25.5" x14ac:dyDescent="0.35">
      <c r="A88" s="20"/>
      <c r="B88" s="20"/>
      <c r="C88" s="20"/>
      <c r="D88" s="20"/>
      <c r="E88" s="20"/>
      <c r="F88" s="20"/>
      <c r="G88" s="20"/>
      <c r="H88" s="20"/>
      <c r="I88" s="20"/>
      <c r="J88" s="20"/>
      <c r="K88" s="20"/>
      <c r="L88" s="20"/>
      <c r="M88" s="20"/>
      <c r="N88" s="20"/>
      <c r="O88" s="20"/>
      <c r="P88" s="20"/>
      <c r="Q88" s="20"/>
      <c r="R88" s="20"/>
      <c r="S88" s="20"/>
      <c r="T88" s="20"/>
      <c r="U88" s="20"/>
      <c r="V88" s="20"/>
    </row>
    <row r="89" spans="1:22" ht="25.5" x14ac:dyDescent="0.35">
      <c r="A89" s="20"/>
      <c r="B89" s="20"/>
      <c r="C89" s="20"/>
      <c r="D89" s="20"/>
      <c r="E89" s="20"/>
      <c r="F89" s="20"/>
      <c r="G89" s="20"/>
      <c r="H89" s="20"/>
      <c r="I89" s="20"/>
      <c r="J89" s="20"/>
      <c r="K89" s="20"/>
      <c r="L89" s="20"/>
      <c r="M89" s="20"/>
      <c r="N89" s="20"/>
      <c r="O89" s="20"/>
      <c r="P89" s="20"/>
      <c r="Q89" s="20"/>
      <c r="R89" s="20"/>
      <c r="S89" s="20"/>
      <c r="T89" s="20"/>
      <c r="U89" s="20"/>
      <c r="V89" s="20"/>
    </row>
    <row r="90" spans="1:22" ht="25.5" x14ac:dyDescent="0.35">
      <c r="A90" s="20"/>
      <c r="B90" s="20"/>
      <c r="C90" s="20"/>
      <c r="D90" s="20"/>
      <c r="E90" s="20"/>
      <c r="F90" s="20"/>
      <c r="G90" s="20"/>
      <c r="H90" s="20"/>
      <c r="I90" s="20"/>
      <c r="J90" s="20"/>
      <c r="K90" s="20"/>
      <c r="L90" s="20"/>
      <c r="M90" s="20"/>
      <c r="N90" s="20"/>
      <c r="O90" s="20"/>
      <c r="P90" s="20"/>
      <c r="Q90" s="20"/>
      <c r="R90" s="20"/>
      <c r="S90" s="20"/>
      <c r="T90" s="20"/>
      <c r="U90" s="20"/>
      <c r="V90" s="20"/>
    </row>
    <row r="91" spans="1:22" ht="25.5" x14ac:dyDescent="0.35">
      <c r="A91" s="20"/>
      <c r="B91" s="20"/>
      <c r="C91" s="20"/>
      <c r="D91" s="20"/>
      <c r="E91" s="20"/>
      <c r="F91" s="20"/>
      <c r="G91" s="20"/>
      <c r="H91" s="20"/>
      <c r="I91" s="20"/>
      <c r="J91" s="20"/>
      <c r="K91" s="20"/>
      <c r="L91" s="20"/>
      <c r="M91" s="20"/>
      <c r="N91" s="20"/>
      <c r="O91" s="20"/>
      <c r="P91" s="20"/>
      <c r="Q91" s="20"/>
      <c r="R91" s="20"/>
      <c r="S91" s="20"/>
      <c r="T91" s="20"/>
      <c r="U91" s="20"/>
      <c r="V91" s="20"/>
    </row>
  </sheetData>
  <mergeCells count="12">
    <mergeCell ref="A83:B83"/>
    <mergeCell ref="A3:E3"/>
    <mergeCell ref="A12:E12"/>
    <mergeCell ref="A16:E16"/>
    <mergeCell ref="G3:J3"/>
    <mergeCell ref="G12:J12"/>
    <mergeCell ref="G15:J15"/>
    <mergeCell ref="A49:B49"/>
    <mergeCell ref="A41:E41"/>
    <mergeCell ref="A70:C70"/>
    <mergeCell ref="D70:F70"/>
    <mergeCell ref="A82:B8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9AF1-AE96-4A1E-A839-D38CB78234E3}">
  <dimension ref="A1:N16"/>
  <sheetViews>
    <sheetView topLeftCell="D4" workbookViewId="0">
      <selection activeCell="O5" sqref="O5"/>
    </sheetView>
  </sheetViews>
  <sheetFormatPr defaultRowHeight="14.5" x14ac:dyDescent="0.35"/>
  <cols>
    <col min="2" max="2" width="66.6328125" style="36" customWidth="1"/>
  </cols>
  <sheetData>
    <row r="1" spans="1:14" x14ac:dyDescent="0.35">
      <c r="A1" s="34"/>
      <c r="B1" s="35"/>
      <c r="C1" s="34"/>
      <c r="D1" s="34"/>
      <c r="E1" s="34"/>
      <c r="F1" s="34"/>
      <c r="G1" s="34"/>
      <c r="H1" s="34"/>
      <c r="I1" s="34"/>
      <c r="J1" s="34"/>
      <c r="K1" s="34"/>
      <c r="L1" s="34"/>
      <c r="M1" s="34"/>
      <c r="N1" s="45"/>
    </row>
    <row r="2" spans="1:14" x14ac:dyDescent="0.35">
      <c r="A2" s="34"/>
      <c r="B2" s="35"/>
      <c r="C2" s="34"/>
      <c r="D2" s="34"/>
      <c r="E2" s="34"/>
      <c r="F2" s="34"/>
      <c r="G2" s="34"/>
      <c r="H2" s="34"/>
      <c r="I2" s="34"/>
      <c r="J2" s="34"/>
      <c r="K2" s="34"/>
      <c r="L2" s="34"/>
      <c r="M2" s="34"/>
      <c r="N2" s="45"/>
    </row>
    <row r="3" spans="1:14" x14ac:dyDescent="0.35">
      <c r="A3" s="34"/>
      <c r="B3" s="35"/>
      <c r="C3" s="34"/>
      <c r="D3" s="34"/>
      <c r="E3" s="34"/>
      <c r="F3" s="34"/>
      <c r="G3" s="34"/>
      <c r="H3" s="34"/>
      <c r="I3" s="34"/>
      <c r="J3" s="34"/>
      <c r="K3" s="34"/>
      <c r="L3" s="34"/>
      <c r="M3" s="34"/>
      <c r="N3" s="45"/>
    </row>
    <row r="4" spans="1:14" x14ac:dyDescent="0.35">
      <c r="A4" s="34"/>
      <c r="B4" s="69" t="s">
        <v>167</v>
      </c>
      <c r="C4" s="70">
        <v>2014</v>
      </c>
      <c r="D4" s="70">
        <v>2015</v>
      </c>
      <c r="E4" s="71">
        <v>2016</v>
      </c>
      <c r="F4" s="71">
        <v>2017</v>
      </c>
      <c r="G4" s="71">
        <v>2018</v>
      </c>
      <c r="H4" s="71">
        <v>2019</v>
      </c>
      <c r="I4" s="71">
        <v>2020</v>
      </c>
      <c r="J4" s="70" t="s">
        <v>168</v>
      </c>
      <c r="K4" s="34"/>
      <c r="L4" s="34"/>
      <c r="M4" s="34"/>
      <c r="N4" s="45"/>
    </row>
    <row r="5" spans="1:14" ht="72.5" x14ac:dyDescent="0.35">
      <c r="A5" s="34"/>
      <c r="B5" s="72" t="s">
        <v>169</v>
      </c>
      <c r="C5" s="73">
        <v>1.1000000000000001</v>
      </c>
      <c r="D5" s="73">
        <v>1.08</v>
      </c>
      <c r="E5" s="74">
        <v>1</v>
      </c>
      <c r="F5" s="74">
        <v>1.34</v>
      </c>
      <c r="G5" s="74">
        <v>2.11</v>
      </c>
      <c r="H5" s="74">
        <v>2</v>
      </c>
      <c r="I5" s="74">
        <v>1.78</v>
      </c>
      <c r="J5" s="75">
        <v>1</v>
      </c>
      <c r="K5" s="34"/>
      <c r="L5" s="34"/>
      <c r="M5" s="34"/>
      <c r="N5" s="45"/>
    </row>
    <row r="6" spans="1:14" ht="43.5" x14ac:dyDescent="0.35">
      <c r="A6" s="34"/>
      <c r="B6" s="76" t="s">
        <v>170</v>
      </c>
      <c r="C6" s="186">
        <v>2.2000000000000002</v>
      </c>
      <c r="D6" s="186">
        <v>1.6</v>
      </c>
      <c r="E6" s="187">
        <v>2.23</v>
      </c>
      <c r="F6" s="187">
        <v>2.6</v>
      </c>
      <c r="G6" s="188">
        <v>1.3</v>
      </c>
      <c r="H6" s="189">
        <v>1.02</v>
      </c>
      <c r="I6" s="189">
        <v>2.08</v>
      </c>
      <c r="J6" s="77" t="s">
        <v>171</v>
      </c>
      <c r="K6" s="34"/>
      <c r="L6" s="34"/>
      <c r="M6" s="34"/>
      <c r="N6" s="45"/>
    </row>
    <row r="7" spans="1:14" ht="29" x14ac:dyDescent="0.35">
      <c r="A7" s="34"/>
      <c r="B7" s="78" t="s">
        <v>172</v>
      </c>
      <c r="C7" s="79" t="s">
        <v>173</v>
      </c>
      <c r="D7" s="79" t="s">
        <v>174</v>
      </c>
      <c r="E7" s="80" t="s">
        <v>174</v>
      </c>
      <c r="F7" s="80" t="s">
        <v>175</v>
      </c>
      <c r="G7" s="79" t="s">
        <v>176</v>
      </c>
      <c r="H7" s="80" t="s">
        <v>177</v>
      </c>
      <c r="I7" s="80" t="s">
        <v>183</v>
      </c>
      <c r="J7" s="81" t="s">
        <v>178</v>
      </c>
      <c r="K7" s="34"/>
      <c r="L7" s="34"/>
      <c r="M7" s="34"/>
      <c r="N7" s="45"/>
    </row>
    <row r="8" spans="1:14" ht="43.5" x14ac:dyDescent="0.35">
      <c r="A8" s="34"/>
      <c r="B8" s="72" t="s">
        <v>179</v>
      </c>
      <c r="C8" s="82">
        <v>14</v>
      </c>
      <c r="D8" s="82">
        <v>20</v>
      </c>
      <c r="E8" s="83">
        <v>20</v>
      </c>
      <c r="F8" s="84">
        <v>22</v>
      </c>
      <c r="G8" s="82">
        <v>22</v>
      </c>
      <c r="H8" s="84">
        <v>20</v>
      </c>
      <c r="I8" s="84">
        <v>13</v>
      </c>
      <c r="J8" s="85" t="s">
        <v>180</v>
      </c>
      <c r="K8" s="34"/>
      <c r="L8" s="34"/>
      <c r="M8" s="34"/>
      <c r="N8" s="45"/>
    </row>
    <row r="9" spans="1:14" ht="43.5" x14ac:dyDescent="0.35">
      <c r="A9" s="34"/>
      <c r="B9" s="72" t="s">
        <v>181</v>
      </c>
      <c r="C9" s="73">
        <v>0.98</v>
      </c>
      <c r="D9" s="86">
        <v>0.999</v>
      </c>
      <c r="E9" s="87">
        <v>0.999</v>
      </c>
      <c r="F9" s="88">
        <v>0.997</v>
      </c>
      <c r="G9" s="89">
        <v>0.997</v>
      </c>
      <c r="H9" s="88">
        <v>0.93</v>
      </c>
      <c r="I9" s="88">
        <v>0.97</v>
      </c>
      <c r="J9" s="75">
        <v>1</v>
      </c>
      <c r="K9" s="34"/>
      <c r="L9" s="34"/>
      <c r="M9" s="34"/>
      <c r="N9" s="45"/>
    </row>
    <row r="10" spans="1:14" ht="29" x14ac:dyDescent="0.35">
      <c r="A10" s="34"/>
      <c r="B10" s="78" t="s">
        <v>182</v>
      </c>
      <c r="C10" s="190">
        <v>0</v>
      </c>
      <c r="D10" s="190">
        <v>0</v>
      </c>
      <c r="E10" s="191">
        <v>0</v>
      </c>
      <c r="F10" s="191">
        <v>0</v>
      </c>
      <c r="G10" s="192">
        <v>0</v>
      </c>
      <c r="H10" s="191">
        <v>0</v>
      </c>
      <c r="I10" s="193">
        <v>0</v>
      </c>
      <c r="J10" s="145">
        <v>0</v>
      </c>
      <c r="K10" s="34"/>
      <c r="L10" s="34"/>
      <c r="M10" s="34"/>
      <c r="N10" s="45"/>
    </row>
    <row r="11" spans="1:14" x14ac:dyDescent="0.35">
      <c r="A11" s="34"/>
      <c r="B11" s="35"/>
      <c r="C11" s="34"/>
      <c r="D11" s="34"/>
      <c r="E11" s="34"/>
      <c r="F11" s="34"/>
      <c r="G11" s="34"/>
      <c r="H11" s="34"/>
      <c r="I11" s="34"/>
      <c r="J11" s="34"/>
      <c r="K11" s="34"/>
      <c r="L11" s="34"/>
      <c r="M11" s="34"/>
      <c r="N11" s="45"/>
    </row>
    <row r="12" spans="1:14" x14ac:dyDescent="0.35">
      <c r="A12" s="34"/>
      <c r="B12" s="35"/>
      <c r="C12" s="34"/>
      <c r="D12" s="34"/>
      <c r="E12" s="34"/>
      <c r="F12" s="34"/>
      <c r="G12" s="34"/>
      <c r="H12" s="34"/>
      <c r="I12" s="34"/>
      <c r="J12" s="34"/>
      <c r="K12" s="34"/>
      <c r="L12" s="34"/>
      <c r="M12" s="34"/>
      <c r="N12" s="45"/>
    </row>
    <row r="13" spans="1:14" x14ac:dyDescent="0.35">
      <c r="A13" s="34"/>
      <c r="B13" s="35"/>
      <c r="C13" s="34"/>
      <c r="D13" s="34"/>
      <c r="E13" s="34"/>
      <c r="F13" s="34"/>
      <c r="G13" s="34"/>
      <c r="H13" s="34"/>
      <c r="I13" s="34"/>
      <c r="J13" s="34"/>
      <c r="K13" s="34"/>
      <c r="L13" s="34"/>
      <c r="M13" s="34"/>
      <c r="N13" s="45"/>
    </row>
    <row r="14" spans="1:14" x14ac:dyDescent="0.35">
      <c r="A14" s="34"/>
      <c r="B14" s="35"/>
      <c r="C14" s="34"/>
      <c r="D14" s="34"/>
      <c r="E14" s="34"/>
      <c r="F14" s="34"/>
      <c r="G14" s="34"/>
      <c r="H14" s="34"/>
      <c r="I14" s="34"/>
      <c r="J14" s="34"/>
      <c r="K14" s="34"/>
      <c r="L14" s="34"/>
      <c r="M14" s="34"/>
      <c r="N14" s="45"/>
    </row>
    <row r="15" spans="1:14" x14ac:dyDescent="0.35">
      <c r="A15" s="34"/>
      <c r="B15" s="35"/>
      <c r="C15" s="34"/>
      <c r="D15" s="34"/>
      <c r="E15" s="34"/>
      <c r="F15" s="34"/>
      <c r="G15" s="34"/>
      <c r="H15" s="34"/>
      <c r="I15" s="34"/>
      <c r="J15" s="34"/>
      <c r="K15" s="34"/>
      <c r="L15" s="34"/>
      <c r="M15" s="34"/>
      <c r="N15" s="45"/>
    </row>
    <row r="16" spans="1:14" x14ac:dyDescent="0.35">
      <c r="A16" s="38"/>
      <c r="B16" s="90"/>
      <c r="C16" s="38"/>
      <c r="D16" s="38"/>
      <c r="E16" s="38"/>
      <c r="F16" s="38"/>
      <c r="G16" s="38"/>
      <c r="H16" s="38"/>
      <c r="I16" s="38"/>
      <c r="J16" s="38"/>
      <c r="K16" s="38"/>
      <c r="L16" s="38"/>
      <c r="M16" s="38"/>
      <c r="N16"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BB43B-A680-4894-9C38-DFC6E6E6BF48}">
  <dimension ref="A1:L24"/>
  <sheetViews>
    <sheetView workbookViewId="0">
      <selection activeCell="K10" sqref="K10"/>
    </sheetView>
  </sheetViews>
  <sheetFormatPr defaultRowHeight="14.5" x14ac:dyDescent="0.35"/>
  <cols>
    <col min="2" max="2" width="31.6328125" customWidth="1"/>
    <col min="3" max="4" width="10.81640625" bestFit="1" customWidth="1"/>
    <col min="5" max="5" width="20.81640625" customWidth="1"/>
    <col min="7" max="7" width="14.81640625" customWidth="1"/>
    <col min="8" max="8" width="10.90625" bestFit="1" customWidth="1"/>
    <col min="9" max="9" width="13.26953125" customWidth="1"/>
  </cols>
  <sheetData>
    <row r="1" spans="1:12" x14ac:dyDescent="0.35">
      <c r="A1" s="34"/>
      <c r="B1" s="34"/>
      <c r="C1" s="34"/>
      <c r="D1" s="34"/>
      <c r="E1" s="34"/>
      <c r="F1" s="34"/>
      <c r="G1" s="34"/>
      <c r="H1" s="34"/>
      <c r="I1" s="34"/>
      <c r="J1" s="34"/>
      <c r="K1" s="34"/>
      <c r="L1" s="45"/>
    </row>
    <row r="2" spans="1:12" x14ac:dyDescent="0.35">
      <c r="A2" s="34"/>
      <c r="B2" s="34"/>
      <c r="C2" s="34"/>
      <c r="D2" s="34"/>
      <c r="E2" s="34"/>
      <c r="F2" s="34"/>
      <c r="G2" s="34"/>
      <c r="H2" s="34"/>
      <c r="I2" s="34"/>
      <c r="J2" s="34"/>
      <c r="K2" s="34"/>
      <c r="L2" s="45"/>
    </row>
    <row r="3" spans="1:12" x14ac:dyDescent="0.35">
      <c r="A3" s="34"/>
      <c r="B3" s="91" t="s">
        <v>184</v>
      </c>
      <c r="C3" s="92" t="s">
        <v>151</v>
      </c>
      <c r="D3" s="92" t="s">
        <v>152</v>
      </c>
      <c r="E3" s="92" t="s">
        <v>153</v>
      </c>
      <c r="F3" s="92" t="s">
        <v>154</v>
      </c>
      <c r="G3" s="92" t="s">
        <v>74</v>
      </c>
      <c r="H3" s="93" t="s">
        <v>75</v>
      </c>
      <c r="I3" s="93" t="s">
        <v>54</v>
      </c>
      <c r="J3" s="34"/>
      <c r="K3" s="34"/>
      <c r="L3" s="45"/>
    </row>
    <row r="4" spans="1:12" x14ac:dyDescent="0.35">
      <c r="A4" s="34"/>
      <c r="B4" s="94" t="s">
        <v>185</v>
      </c>
      <c r="C4" s="95">
        <v>1.2536560000000001</v>
      </c>
      <c r="D4" s="95">
        <v>1.8881559999999999</v>
      </c>
      <c r="E4" s="96">
        <v>2.0649999999999999</v>
      </c>
      <c r="F4" s="96">
        <v>1.75</v>
      </c>
      <c r="G4" s="96">
        <v>3.173</v>
      </c>
      <c r="H4" s="102">
        <v>16.138999999999999</v>
      </c>
      <c r="I4" s="104">
        <v>9.3140000000000001</v>
      </c>
      <c r="J4" s="34"/>
      <c r="K4" s="34"/>
      <c r="L4" s="45"/>
    </row>
    <row r="5" spans="1:12" x14ac:dyDescent="0.35">
      <c r="A5" s="34"/>
      <c r="B5" s="94" t="s">
        <v>186</v>
      </c>
      <c r="C5" s="98">
        <v>4761</v>
      </c>
      <c r="D5" s="98">
        <v>6903</v>
      </c>
      <c r="E5" s="99">
        <v>8127</v>
      </c>
      <c r="F5" s="97" t="s">
        <v>55</v>
      </c>
      <c r="G5" s="97" t="s">
        <v>55</v>
      </c>
      <c r="H5" s="97" t="s">
        <v>55</v>
      </c>
      <c r="I5" s="105" t="s">
        <v>55</v>
      </c>
      <c r="J5" s="34"/>
      <c r="K5" s="34"/>
      <c r="L5" s="45"/>
    </row>
    <row r="6" spans="1:12" x14ac:dyDescent="0.35">
      <c r="A6" s="34"/>
      <c r="B6" s="94" t="s">
        <v>187</v>
      </c>
      <c r="C6" s="98">
        <v>239535</v>
      </c>
      <c r="D6" s="98">
        <v>356289</v>
      </c>
      <c r="E6" s="99">
        <v>406035</v>
      </c>
      <c r="F6" s="99">
        <v>382560</v>
      </c>
      <c r="G6" s="99">
        <v>285600</v>
      </c>
      <c r="H6" s="103">
        <v>951967</v>
      </c>
      <c r="I6" s="105">
        <v>743036</v>
      </c>
      <c r="J6" s="34"/>
      <c r="K6" s="34"/>
      <c r="L6" s="45"/>
    </row>
    <row r="7" spans="1:12" x14ac:dyDescent="0.35">
      <c r="A7" s="34"/>
      <c r="B7" s="94" t="s">
        <v>188</v>
      </c>
      <c r="C7" s="98">
        <v>814533</v>
      </c>
      <c r="D7" s="98">
        <v>1106007</v>
      </c>
      <c r="E7" s="99">
        <v>1088035</v>
      </c>
      <c r="F7" s="99">
        <v>886266</v>
      </c>
      <c r="G7" s="99">
        <v>1827573</v>
      </c>
      <c r="H7" s="103">
        <v>12949691</v>
      </c>
      <c r="I7" s="106">
        <v>7647531</v>
      </c>
      <c r="J7" s="34"/>
      <c r="K7" s="34"/>
      <c r="L7" s="45"/>
    </row>
    <row r="8" spans="1:12" x14ac:dyDescent="0.35">
      <c r="A8" s="34"/>
      <c r="B8" s="94" t="s">
        <v>189</v>
      </c>
      <c r="C8" s="98"/>
      <c r="D8" s="98"/>
      <c r="E8" s="99">
        <v>321957</v>
      </c>
      <c r="F8" s="99">
        <v>637893</v>
      </c>
      <c r="G8" s="99">
        <v>432303</v>
      </c>
      <c r="H8" s="103">
        <v>728218</v>
      </c>
      <c r="I8" s="106">
        <v>1080028</v>
      </c>
      <c r="J8" s="34"/>
      <c r="K8" s="34"/>
      <c r="L8" s="45"/>
    </row>
    <row r="9" spans="1:12" x14ac:dyDescent="0.35">
      <c r="A9" s="34"/>
      <c r="B9" s="100"/>
      <c r="C9" s="34"/>
      <c r="D9" s="34"/>
      <c r="E9" s="34"/>
      <c r="F9" s="34"/>
      <c r="G9" s="34"/>
      <c r="I9" s="34"/>
      <c r="J9" s="34"/>
      <c r="K9" s="34"/>
      <c r="L9" s="45"/>
    </row>
    <row r="10" spans="1:12" x14ac:dyDescent="0.35">
      <c r="A10" s="34"/>
      <c r="B10" s="253" t="s">
        <v>190</v>
      </c>
      <c r="C10" s="253"/>
      <c r="D10" s="253"/>
      <c r="E10" s="253"/>
      <c r="F10" s="253"/>
      <c r="G10" s="253"/>
      <c r="H10" s="253"/>
      <c r="I10" s="34"/>
      <c r="J10" s="34"/>
      <c r="K10" s="34"/>
      <c r="L10" s="45"/>
    </row>
    <row r="11" spans="1:12" ht="33" customHeight="1" x14ac:dyDescent="0.35">
      <c r="A11" s="34"/>
      <c r="B11" s="253"/>
      <c r="C11" s="253"/>
      <c r="D11" s="253"/>
      <c r="E11" s="253"/>
      <c r="F11" s="253"/>
      <c r="G11" s="253"/>
      <c r="H11" s="253"/>
      <c r="I11" s="34"/>
      <c r="J11" s="34"/>
      <c r="K11" s="34"/>
      <c r="L11" s="45"/>
    </row>
    <row r="12" spans="1:12" x14ac:dyDescent="0.35">
      <c r="A12" s="34"/>
      <c r="B12" s="34"/>
      <c r="C12" s="34"/>
      <c r="D12" s="34"/>
      <c r="E12" s="34"/>
      <c r="F12" s="34"/>
      <c r="G12" s="34"/>
      <c r="H12" s="34"/>
      <c r="I12" s="34"/>
      <c r="J12" s="34"/>
      <c r="K12" s="34"/>
      <c r="L12" s="45"/>
    </row>
    <row r="13" spans="1:12" ht="14.5" customHeight="1" x14ac:dyDescent="0.35">
      <c r="A13" s="34"/>
      <c r="B13" s="254" t="s">
        <v>192</v>
      </c>
      <c r="C13" s="254"/>
      <c r="D13" s="254"/>
      <c r="E13" s="254"/>
      <c r="F13" s="254"/>
      <c r="G13" s="254"/>
      <c r="H13" s="254"/>
      <c r="I13" s="34"/>
      <c r="J13" s="34"/>
      <c r="K13" s="34"/>
      <c r="L13" s="45"/>
    </row>
    <row r="14" spans="1:12" x14ac:dyDescent="0.35">
      <c r="A14" s="34"/>
      <c r="B14" s="254"/>
      <c r="C14" s="254"/>
      <c r="D14" s="254"/>
      <c r="E14" s="254"/>
      <c r="F14" s="254"/>
      <c r="G14" s="254"/>
      <c r="H14" s="254"/>
      <c r="I14" s="34"/>
      <c r="J14" s="34"/>
      <c r="K14" s="34"/>
      <c r="L14" s="45"/>
    </row>
    <row r="15" spans="1:12" x14ac:dyDescent="0.35">
      <c r="A15" s="34"/>
      <c r="B15" s="254"/>
      <c r="C15" s="254"/>
      <c r="D15" s="254"/>
      <c r="E15" s="254"/>
      <c r="F15" s="254"/>
      <c r="G15" s="254"/>
      <c r="H15" s="254"/>
      <c r="I15" s="34"/>
      <c r="J15" s="34"/>
      <c r="K15" s="34"/>
      <c r="L15" s="45"/>
    </row>
    <row r="16" spans="1:12" x14ac:dyDescent="0.35">
      <c r="A16" s="34"/>
      <c r="B16" s="254"/>
      <c r="C16" s="254"/>
      <c r="D16" s="254"/>
      <c r="E16" s="254"/>
      <c r="F16" s="254"/>
      <c r="G16" s="254"/>
      <c r="H16" s="254"/>
      <c r="I16" s="34"/>
      <c r="J16" s="34"/>
      <c r="K16" s="34"/>
      <c r="L16" s="45"/>
    </row>
    <row r="17" spans="1:12" x14ac:dyDescent="0.35">
      <c r="A17" s="34"/>
      <c r="B17" s="254"/>
      <c r="C17" s="254"/>
      <c r="D17" s="254"/>
      <c r="E17" s="254"/>
      <c r="F17" s="254"/>
      <c r="G17" s="254"/>
      <c r="H17" s="254"/>
      <c r="I17" s="34"/>
      <c r="J17" s="34"/>
      <c r="K17" s="34"/>
      <c r="L17" s="45"/>
    </row>
    <row r="18" spans="1:12" x14ac:dyDescent="0.35">
      <c r="A18" s="34"/>
      <c r="B18" s="101"/>
      <c r="C18" s="101"/>
      <c r="D18" s="101"/>
      <c r="E18" s="101"/>
      <c r="F18" s="101"/>
      <c r="G18" s="101"/>
      <c r="H18" s="101"/>
      <c r="I18" s="34"/>
      <c r="J18" s="34"/>
      <c r="K18" s="34"/>
      <c r="L18" s="45"/>
    </row>
    <row r="19" spans="1:12" x14ac:dyDescent="0.35">
      <c r="A19" s="34"/>
      <c r="B19" s="101"/>
      <c r="C19" s="101"/>
      <c r="D19" s="101"/>
      <c r="E19" s="101"/>
      <c r="F19" s="101"/>
      <c r="G19" s="101"/>
      <c r="H19" s="101"/>
      <c r="I19" s="34"/>
      <c r="J19" s="34"/>
      <c r="K19" s="34"/>
      <c r="L19" s="45"/>
    </row>
    <row r="20" spans="1:12" x14ac:dyDescent="0.35">
      <c r="A20" s="34"/>
      <c r="B20" s="34"/>
      <c r="C20" s="34"/>
      <c r="D20" s="34"/>
      <c r="E20" s="34"/>
      <c r="F20" s="34"/>
      <c r="G20" s="34"/>
      <c r="H20" s="34"/>
      <c r="I20" s="34"/>
      <c r="J20" s="34"/>
      <c r="K20" s="34"/>
      <c r="L20" s="45"/>
    </row>
    <row r="21" spans="1:12" x14ac:dyDescent="0.35">
      <c r="A21" s="34"/>
      <c r="B21" s="34"/>
      <c r="C21" s="34"/>
      <c r="D21" s="34"/>
      <c r="E21" s="34"/>
      <c r="F21" s="34"/>
      <c r="G21" s="34"/>
      <c r="H21" s="34"/>
      <c r="I21" s="34"/>
      <c r="J21" s="34"/>
      <c r="K21" s="34"/>
      <c r="L21" s="45"/>
    </row>
    <row r="22" spans="1:12" x14ac:dyDescent="0.35">
      <c r="A22" s="34"/>
      <c r="B22" s="34"/>
      <c r="C22" s="34"/>
      <c r="D22" s="34"/>
      <c r="E22" s="34"/>
      <c r="F22" s="34"/>
      <c r="G22" s="34"/>
      <c r="H22" s="34"/>
      <c r="I22" s="34"/>
      <c r="J22" s="34"/>
      <c r="K22" s="34"/>
      <c r="L22" s="45"/>
    </row>
    <row r="23" spans="1:12" x14ac:dyDescent="0.35">
      <c r="A23" s="34"/>
      <c r="B23" s="34"/>
      <c r="C23" s="34"/>
      <c r="D23" s="34"/>
      <c r="E23" s="34"/>
      <c r="F23" s="34"/>
      <c r="G23" s="34"/>
      <c r="H23" s="34"/>
      <c r="I23" s="34"/>
      <c r="J23" s="34"/>
      <c r="K23" s="34"/>
      <c r="L23" s="45"/>
    </row>
    <row r="24" spans="1:12" x14ac:dyDescent="0.35">
      <c r="A24" s="38"/>
      <c r="B24" s="38"/>
      <c r="C24" s="38"/>
      <c r="D24" s="38"/>
      <c r="E24" s="38"/>
      <c r="F24" s="38"/>
      <c r="G24" s="38"/>
      <c r="H24" s="38"/>
      <c r="I24" s="38"/>
      <c r="J24" s="38"/>
      <c r="K24" s="38"/>
      <c r="L24" s="47"/>
    </row>
  </sheetData>
  <mergeCells count="2">
    <mergeCell ref="B10:H11"/>
    <mergeCell ref="B13:H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CD447B9021D5489A214A6783EC50DF" ma:contentTypeVersion="12" ma:contentTypeDescription="Create a new document." ma:contentTypeScope="" ma:versionID="96070c789c9b320e0ea8956ea74c197d">
  <xsd:schema xmlns:xsd="http://www.w3.org/2001/XMLSchema" xmlns:xs="http://www.w3.org/2001/XMLSchema" xmlns:p="http://schemas.microsoft.com/office/2006/metadata/properties" xmlns:ns2="0864f478-fbc9-4df5-b28a-3058566a117b" xmlns:ns3="21179e94-2c5b-4912-ad04-50397e647325" targetNamespace="http://schemas.microsoft.com/office/2006/metadata/properties" ma:root="true" ma:fieldsID="1aed709d351eee427fa5796319099448" ns2:_="" ns3:_="">
    <xsd:import namespace="0864f478-fbc9-4df5-b28a-3058566a117b"/>
    <xsd:import namespace="21179e94-2c5b-4912-ad04-50397e64732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64f478-fbc9-4df5-b28a-3058566a1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79e94-2c5b-4912-ad04-50397e64732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BF638E-EB14-4C60-AC0F-1AACA260A3C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08CBEF-000D-4B22-AE0C-DC2E3599BBE1}"/>
</file>

<file path=customXml/itemProps3.xml><?xml version="1.0" encoding="utf-8"?>
<ds:datastoreItem xmlns:ds="http://schemas.openxmlformats.org/officeDocument/2006/customXml" ds:itemID="{E0FAC8BB-8C07-4480-B497-31E32C5D02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Workforce</vt:lpstr>
      <vt:lpstr>Energy GHG Water Waste</vt:lpstr>
      <vt:lpstr>Health and Safety</vt:lpstr>
      <vt:lpstr>Community Investment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 Mohan</dc:creator>
  <cp:lastModifiedBy>Louisa Scott</cp:lastModifiedBy>
  <dcterms:created xsi:type="dcterms:W3CDTF">2020-07-09T00:01:52Z</dcterms:created>
  <dcterms:modified xsi:type="dcterms:W3CDTF">2020-08-19T07:31:16Z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0x010100F6CD447B9021D5489A214A6783EC50DF</vt:lpwstr>
  </property>
</Properties>
</file>